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45" windowWidth="12120" windowHeight="8820" activeTab="0"/>
  </bookViews>
  <sheets>
    <sheet name="Klasicni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<sst xmlns="http://schemas.openxmlformats.org/spreadsheetml/2006/main" count="95" uniqueCount="71">
  <si>
    <t>Социјални доприноси на терет послодавца</t>
  </si>
  <si>
    <t>Накнаде у натури</t>
  </si>
  <si>
    <t>Социјална давања запосленима</t>
  </si>
  <si>
    <t>Накнаде трошкова за запослене</t>
  </si>
  <si>
    <t>Награде бонуси и остали посебни расходи</t>
  </si>
  <si>
    <t>Стални трошкови</t>
  </si>
  <si>
    <t>Трошкови путовања</t>
  </si>
  <si>
    <t>Услуге по уговору</t>
  </si>
  <si>
    <t>Специјализоване услуге</t>
  </si>
  <si>
    <t>Текуће поправке и одржавање</t>
  </si>
  <si>
    <t>Материјали</t>
  </si>
  <si>
    <t>Порези, таксе, казне</t>
  </si>
  <si>
    <t>Машине и опрема</t>
  </si>
  <si>
    <t xml:space="preserve">Опис 
</t>
  </si>
  <si>
    <t>Закуп имовине и опреме</t>
  </si>
  <si>
    <t>Остали трошкови</t>
  </si>
  <si>
    <t>Компјутерске услуге</t>
  </si>
  <si>
    <t>Услуге образовања и усавршавања запослених</t>
  </si>
  <si>
    <t>Услуге информисања</t>
  </si>
  <si>
    <t>Стручне услуге</t>
  </si>
  <si>
    <t>Репрезентација</t>
  </si>
  <si>
    <t>Остале опште услуге</t>
  </si>
  <si>
    <t>Остале специјализоване услуге</t>
  </si>
  <si>
    <t>Текуће поправке и одржавање опреме</t>
  </si>
  <si>
    <t>Административни материјал</t>
  </si>
  <si>
    <t>Материјали за образовање</t>
  </si>
  <si>
    <t>Материјали за саобраћај</t>
  </si>
  <si>
    <t>Материјали за посебне намене</t>
  </si>
  <si>
    <t>Материјали за одржавање хигијене</t>
  </si>
  <si>
    <t>Регистрација возила</t>
  </si>
  <si>
    <t>Обавезне таксе</t>
  </si>
  <si>
    <t>Административна опрема</t>
  </si>
  <si>
    <t>JANUAR</t>
  </si>
  <si>
    <t>FEBRUAR</t>
  </si>
  <si>
    <t>MART</t>
  </si>
  <si>
    <t>APRIL</t>
  </si>
  <si>
    <t>MAJ</t>
  </si>
  <si>
    <t>JUN</t>
  </si>
  <si>
    <t>JUL</t>
  </si>
  <si>
    <t>AVGUST</t>
  </si>
  <si>
    <t>SEPTEMBAR</t>
  </si>
  <si>
    <t>NOVEMBAR</t>
  </si>
  <si>
    <t>DECEMBAR</t>
  </si>
  <si>
    <t>OKTOBAR</t>
  </si>
  <si>
    <t>Плате,додаци и накнаде запослених (зараде)</t>
  </si>
  <si>
    <t>Поклони за децу запослених</t>
  </si>
  <si>
    <t>Породиљско боловање</t>
  </si>
  <si>
    <t>Накнаде трошкова за превоз на посао и са посла</t>
  </si>
  <si>
    <t>Јубиларне награде</t>
  </si>
  <si>
    <t>Накнаде члановима управних и надзорних одбора</t>
  </si>
  <si>
    <t>Трошкови платног промета</t>
  </si>
  <si>
    <t>Енергетске услуге</t>
  </si>
  <si>
    <t>Комуналне услуге</t>
  </si>
  <si>
    <t>Услуге комуникација</t>
  </si>
  <si>
    <t>Текуће поправке и одржавање зграда и објеката</t>
  </si>
  <si>
    <t>Синт. конто</t>
  </si>
  <si>
    <t>УКУПНО</t>
  </si>
  <si>
    <t xml:space="preserve">Приходи  из
буџета за период од 01.01. до 31.12.2014.године </t>
  </si>
  <si>
    <t xml:space="preserve">Меморандумске ставке за рефундацију расхода за период од 01.01. до 31.12.2014.године  </t>
  </si>
  <si>
    <t xml:space="preserve">Укупно за период од 01.01. до 31.12.2014.године </t>
  </si>
  <si>
    <t>Допринос за ПИО</t>
  </si>
  <si>
    <t>Допринос за ЗО</t>
  </si>
  <si>
    <t>Допринос за незапосленост</t>
  </si>
  <si>
    <t>Осигурање имовине и лица</t>
  </si>
  <si>
    <t>Набавка аутомобила</t>
  </si>
  <si>
    <t>Приходи  из
буџета за период од 01.01. до 31.12.2014.године -ПРОЦЕНА ИЗВРШЕЊА</t>
  </si>
  <si>
    <t xml:space="preserve">Меморандумске ставке за рефундацију расхода за период од 01.01. до 31.12.2014.године-ПРОЦЕНА ИЗВРШЕЊА  </t>
  </si>
  <si>
    <t>Укупно за период од 01.01. до 31.12.2014.године-ПРОЦЕНА ИЗВРШЕЊА</t>
  </si>
  <si>
    <t>% извршења</t>
  </si>
  <si>
    <t>ПРОЦЕНА ИЗВРШЕЊА ПЛАНА РАСХОДА И ИЗДАТАКА - КЛАСИЧАН ДЕО ЗА ПЕРИОД ОД 01.01. ДО 31.12.2014.ГОДИНЕ</t>
  </si>
  <si>
    <t>Табела 3.1.2.</t>
  </si>
</sst>
</file>

<file path=xl/styles.xml><?xml version="1.0" encoding="utf-8"?>
<styleSheet xmlns="http://schemas.openxmlformats.org/spreadsheetml/2006/main">
  <numFmts count="45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#,##0\ &quot;Дин.&quot;;\-#,##0\ &quot;Дин.&quot;"/>
    <numFmt numFmtId="165" formatCode="#,##0\ &quot;Дин.&quot;;[Red]\-#,##0\ &quot;Дин.&quot;"/>
    <numFmt numFmtId="166" formatCode="#,##0.00\ &quot;Дин.&quot;;\-#,##0.00\ &quot;Дин.&quot;"/>
    <numFmt numFmtId="167" formatCode="#,##0.00\ &quot;Дин.&quot;;[Red]\-#,##0.00\ &quot;Дин.&quot;"/>
    <numFmt numFmtId="168" formatCode="_-* #,##0\ &quot;Дин.&quot;_-;\-* #,##0\ &quot;Дин.&quot;_-;_-* &quot;-&quot;\ &quot;Дин.&quot;_-;_-@_-"/>
    <numFmt numFmtId="169" formatCode="_-* #,##0\ _Д_и_н_._-;\-* #,##0\ _Д_и_н_._-;_-* &quot;-&quot;\ _Д_и_н_._-;_-@_-"/>
    <numFmt numFmtId="170" formatCode="_-* #,##0.00\ &quot;Дин.&quot;_-;\-* #,##0.00\ &quot;Дин.&quot;_-;_-* &quot;-&quot;??\ &quot;Дин.&quot;_-;_-@_-"/>
    <numFmt numFmtId="171" formatCode="_-* #,##0.00\ _Д_и_н_._-;\-* #,##0.00\ _Д_и_н_._-;_-* &quot;-&quot;??\ _Д_и_н_._-;_-@_-"/>
    <numFmt numFmtId="172" formatCode="#,##0\ &quot;Din.&quot;;\-#,##0\ &quot;Din.&quot;"/>
    <numFmt numFmtId="173" formatCode="#,##0\ &quot;Din.&quot;;[Red]\-#,##0\ &quot;Din.&quot;"/>
    <numFmt numFmtId="174" formatCode="#,##0.00\ &quot;Din.&quot;;\-#,##0.00\ &quot;Din.&quot;"/>
    <numFmt numFmtId="175" formatCode="#,##0.00\ &quot;Din.&quot;;[Red]\-#,##0.00\ &quot;Din.&quot;"/>
    <numFmt numFmtId="176" formatCode="_-* #,##0\ &quot;Din.&quot;_-;\-* #,##0\ &quot;Din.&quot;_-;_-* &quot;-&quot;\ &quot;Din.&quot;_-;_-@_-"/>
    <numFmt numFmtId="177" formatCode="_-* #,##0\ _D_i_n_._-;\-* #,##0\ _D_i_n_._-;_-* &quot;-&quot;\ _D_i_n_._-;_-@_-"/>
    <numFmt numFmtId="178" formatCode="_-* #,##0.00\ &quot;Din.&quot;_-;\-* #,##0.00\ &quot;Din.&quot;_-;_-* &quot;-&quot;??\ &quot;Din.&quot;_-;_-@_-"/>
    <numFmt numFmtId="179" formatCode="_-* #,##0.00\ _D_i_n_._-;\-* #,##0.00\ _D_i_n_._-;_-* &quot;-&quot;??\ _D_i_n_.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\ &quot;kn&quot;;\-#,##0\ &quot;kn&quot;"/>
    <numFmt numFmtId="189" formatCode="#,##0\ &quot;kn&quot;;[Red]\-#,##0\ &quot;kn&quot;"/>
    <numFmt numFmtId="190" formatCode="#,##0.00\ &quot;kn&quot;;\-#,##0.00\ &quot;kn&quot;"/>
    <numFmt numFmtId="191" formatCode="#,##0.00\ &quot;kn&quot;;[Red]\-#,##0.00\ &quot;kn&quot;"/>
    <numFmt numFmtId="192" formatCode="_-* #,##0\ &quot;kn&quot;_-;\-* #,##0\ &quot;kn&quot;_-;_-* &quot;-&quot;\ &quot;kn&quot;_-;_-@_-"/>
    <numFmt numFmtId="193" formatCode="_-* #,##0\ _k_n_-;\-* #,##0\ _k_n_-;_-* &quot;-&quot;\ _k_n_-;_-@_-"/>
    <numFmt numFmtId="194" formatCode="_-* #,##0.00\ &quot;kn&quot;_-;\-* #,##0.00\ &quot;kn&quot;_-;_-* &quot;-&quot;??\ &quot;kn&quot;_-;_-@_-"/>
    <numFmt numFmtId="195" formatCode="_-* #,##0.00\ _k_n_-;\-* #,##0.00\ _k_n_-;_-* &quot;-&quot;??\ _k_n_-;_-@_-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.##0.00"/>
  </numFmts>
  <fonts count="48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sz val="9"/>
      <name val="Arial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0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1" fillId="29" borderId="1" applyNumberFormat="0" applyAlignment="0" applyProtection="0"/>
    <xf numFmtId="0" fontId="42" fillId="0" borderId="6" applyNumberFormat="0" applyFill="0" applyAlignment="0" applyProtection="0"/>
    <xf numFmtId="0" fontId="43" fillId="30" borderId="0" applyNumberFormat="0" applyBorder="0" applyAlignment="0" applyProtection="0"/>
    <xf numFmtId="0" fontId="0" fillId="31" borderId="7" applyNumberFormat="0" applyFont="0" applyAlignment="0" applyProtection="0"/>
    <xf numFmtId="0" fontId="44" fillId="26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4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0" fillId="0" borderId="0" xfId="0" applyNumberFormat="1" applyFont="1" applyAlignment="1">
      <alignment/>
    </xf>
    <xf numFmtId="4" fontId="5" fillId="0" borderId="0" xfId="0" applyNumberFormat="1" applyFont="1" applyAlignment="1">
      <alignment/>
    </xf>
    <xf numFmtId="0" fontId="4" fillId="32" borderId="0" xfId="0" applyFont="1" applyFill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wrapText="1"/>
    </xf>
    <xf numFmtId="0" fontId="7" fillId="0" borderId="0" xfId="0" applyFont="1" applyBorder="1" applyAlignment="1">
      <alignment wrapText="1"/>
    </xf>
    <xf numFmtId="4" fontId="7" fillId="0" borderId="0" xfId="0" applyNumberFormat="1" applyFont="1" applyBorder="1" applyAlignment="1">
      <alignment/>
    </xf>
    <xf numFmtId="0" fontId="9" fillId="0" borderId="0" xfId="0" applyFont="1" applyBorder="1" applyAlignment="1">
      <alignment wrapText="1"/>
    </xf>
    <xf numFmtId="4" fontId="9" fillId="0" borderId="0" xfId="0" applyNumberFormat="1" applyFont="1" applyBorder="1" applyAlignment="1">
      <alignment/>
    </xf>
    <xf numFmtId="4" fontId="6" fillId="0" borderId="0" xfId="0" applyNumberFormat="1" applyFont="1" applyBorder="1" applyAlignment="1">
      <alignment/>
    </xf>
    <xf numFmtId="0" fontId="6" fillId="0" borderId="0" xfId="0" applyFont="1" applyBorder="1" applyAlignment="1">
      <alignment wrapText="1"/>
    </xf>
    <xf numFmtId="4" fontId="6" fillId="0" borderId="0" xfId="0" applyNumberFormat="1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4" fontId="4" fillId="33" borderId="0" xfId="0" applyNumberFormat="1" applyFont="1" applyFill="1" applyAlignment="1">
      <alignment/>
    </xf>
    <xf numFmtId="0" fontId="4" fillId="33" borderId="0" xfId="0" applyFont="1" applyFill="1" applyAlignment="1">
      <alignment/>
    </xf>
    <xf numFmtId="0" fontId="9" fillId="0" borderId="10" xfId="0" applyFont="1" applyBorder="1" applyAlignment="1">
      <alignment horizontal="center" wrapText="1"/>
    </xf>
    <xf numFmtId="0" fontId="9" fillId="0" borderId="10" xfId="0" applyFont="1" applyBorder="1" applyAlignment="1">
      <alignment horizontal="center" vertical="center" wrapText="1"/>
    </xf>
    <xf numFmtId="0" fontId="7" fillId="34" borderId="10" xfId="0" applyFont="1" applyFill="1" applyBorder="1" applyAlignment="1">
      <alignment wrapText="1"/>
    </xf>
    <xf numFmtId="0" fontId="8" fillId="33" borderId="10" xfId="0" applyFont="1" applyFill="1" applyBorder="1" applyAlignment="1">
      <alignment wrapText="1"/>
    </xf>
    <xf numFmtId="0" fontId="8" fillId="0" borderId="10" xfId="0" applyFont="1" applyBorder="1" applyAlignment="1">
      <alignment wrapText="1"/>
    </xf>
    <xf numFmtId="0" fontId="7" fillId="0" borderId="10" xfId="0" applyFont="1" applyBorder="1" applyAlignment="1">
      <alignment wrapText="1"/>
    </xf>
    <xf numFmtId="4" fontId="12" fillId="34" borderId="10" xfId="0" applyNumberFormat="1" applyFont="1" applyFill="1" applyBorder="1" applyAlignment="1">
      <alignment/>
    </xf>
    <xf numFmtId="4" fontId="13" fillId="33" borderId="10" xfId="0" applyNumberFormat="1" applyFont="1" applyFill="1" applyBorder="1" applyAlignment="1">
      <alignment/>
    </xf>
    <xf numFmtId="4" fontId="12" fillId="33" borderId="10" xfId="0" applyNumberFormat="1" applyFont="1" applyFill="1" applyBorder="1" applyAlignment="1">
      <alignment/>
    </xf>
    <xf numFmtId="4" fontId="13" fillId="0" borderId="10" xfId="0" applyNumberFormat="1" applyFont="1" applyBorder="1" applyAlignment="1">
      <alignment/>
    </xf>
    <xf numFmtId="4" fontId="12" fillId="0" borderId="10" xfId="0" applyNumberFormat="1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0" xfId="0" applyNumberFormat="1" applyFont="1" applyAlignment="1">
      <alignment/>
    </xf>
    <xf numFmtId="1" fontId="10" fillId="0" borderId="0" xfId="0" applyNumberFormat="1" applyFont="1" applyAlignment="1">
      <alignment/>
    </xf>
    <xf numFmtId="1" fontId="9" fillId="0" borderId="10" xfId="0" applyNumberFormat="1" applyFont="1" applyBorder="1" applyAlignment="1">
      <alignment horizontal="center" wrapText="1"/>
    </xf>
    <xf numFmtId="1" fontId="7" fillId="34" borderId="10" xfId="0" applyNumberFormat="1" applyFont="1" applyFill="1" applyBorder="1" applyAlignment="1">
      <alignment/>
    </xf>
    <xf numFmtId="1" fontId="8" fillId="33" borderId="10" xfId="0" applyNumberFormat="1" applyFont="1" applyFill="1" applyBorder="1" applyAlignment="1">
      <alignment/>
    </xf>
    <xf numFmtId="1" fontId="8" fillId="0" borderId="10" xfId="0" applyNumberFormat="1" applyFont="1" applyBorder="1" applyAlignment="1">
      <alignment/>
    </xf>
    <xf numFmtId="1" fontId="7" fillId="0" borderId="0" xfId="0" applyNumberFormat="1" applyFont="1" applyBorder="1" applyAlignment="1">
      <alignment/>
    </xf>
    <xf numFmtId="1" fontId="6" fillId="0" borderId="0" xfId="0" applyNumberFormat="1" applyFont="1" applyBorder="1" applyAlignment="1">
      <alignment/>
    </xf>
    <xf numFmtId="1" fontId="9" fillId="0" borderId="0" xfId="0" applyNumberFormat="1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91"/>
  <sheetViews>
    <sheetView tabSelected="1" view="pageBreakPreview" zoomScale="60" zoomScalePageLayoutView="0" workbookViewId="0" topLeftCell="A37">
      <selection activeCell="C15" sqref="C15"/>
    </sheetView>
  </sheetViews>
  <sheetFormatPr defaultColWidth="9.140625" defaultRowHeight="12.75"/>
  <cols>
    <col min="1" max="1" width="2.00390625" style="0" customWidth="1"/>
    <col min="2" max="2" width="12.00390625" style="34" customWidth="1"/>
    <col min="3" max="3" width="47.140625" style="10" customWidth="1"/>
    <col min="4" max="4" width="18.57421875" style="9" customWidth="1"/>
    <col min="5" max="5" width="17.00390625" style="9" customWidth="1"/>
    <col min="6" max="6" width="15.7109375" style="9" customWidth="1"/>
    <col min="7" max="7" width="17.140625" style="9" customWidth="1"/>
    <col min="8" max="8" width="16.7109375" style="9" customWidth="1"/>
    <col min="9" max="9" width="16.57421875" style="9" customWidth="1"/>
    <col min="10" max="10" width="11.8515625" style="9" customWidth="1"/>
    <col min="11" max="11" width="10.140625" style="0" bestFit="1" customWidth="1"/>
    <col min="12" max="12" width="9.28125" style="0" bestFit="1" customWidth="1"/>
  </cols>
  <sheetData>
    <row r="1" ht="20.25" customHeight="1"/>
    <row r="2" ht="20.25" customHeight="1">
      <c r="B2" s="35" t="s">
        <v>70</v>
      </c>
    </row>
    <row r="3" spans="2:10" s="20" customFormat="1" ht="36.75" customHeight="1">
      <c r="B3" s="36"/>
      <c r="C3" s="19" t="s">
        <v>69</v>
      </c>
      <c r="D3" s="18"/>
      <c r="E3" s="18"/>
      <c r="F3" s="18"/>
      <c r="G3" s="18"/>
      <c r="H3" s="18"/>
      <c r="I3" s="18"/>
      <c r="J3" s="18"/>
    </row>
    <row r="4" ht="21.75" customHeight="1"/>
    <row r="5" spans="2:10" s="3" customFormat="1" ht="99" customHeight="1">
      <c r="B5" s="37" t="s">
        <v>55</v>
      </c>
      <c r="C5" s="23" t="s">
        <v>13</v>
      </c>
      <c r="D5" s="24" t="s">
        <v>57</v>
      </c>
      <c r="E5" s="24" t="s">
        <v>58</v>
      </c>
      <c r="F5" s="24" t="s">
        <v>59</v>
      </c>
      <c r="G5" s="24" t="s">
        <v>65</v>
      </c>
      <c r="H5" s="24" t="s">
        <v>66</v>
      </c>
      <c r="I5" s="24" t="s">
        <v>67</v>
      </c>
      <c r="J5" s="24" t="s">
        <v>68</v>
      </c>
    </row>
    <row r="6" spans="2:10" s="5" customFormat="1" ht="22.5" customHeight="1">
      <c r="B6" s="38">
        <v>411100</v>
      </c>
      <c r="C6" s="25" t="s">
        <v>44</v>
      </c>
      <c r="D6" s="29">
        <v>11533655</v>
      </c>
      <c r="E6" s="29">
        <v>0</v>
      </c>
      <c r="F6" s="29">
        <f aca="true" t="shared" si="0" ref="F6:F11">SUM(D6+E6)</f>
        <v>11533655</v>
      </c>
      <c r="G6" s="29">
        <v>11310000</v>
      </c>
      <c r="H6" s="29">
        <v>0</v>
      </c>
      <c r="I6" s="29">
        <f>SUM(G6:H6)</f>
        <v>11310000</v>
      </c>
      <c r="J6" s="29">
        <f>SUM(I6/F6*100)</f>
        <v>98.06084888094884</v>
      </c>
    </row>
    <row r="7" spans="2:10" s="5" customFormat="1" ht="30" customHeight="1">
      <c r="B7" s="38">
        <v>412000</v>
      </c>
      <c r="C7" s="25" t="s">
        <v>0</v>
      </c>
      <c r="D7" s="29">
        <f>SUM(D8:D10)</f>
        <v>2145000</v>
      </c>
      <c r="E7" s="29">
        <f>SUM(E8:E10)</f>
        <v>0</v>
      </c>
      <c r="F7" s="29">
        <f>SUM(D7+E7)</f>
        <v>2145000</v>
      </c>
      <c r="G7" s="29">
        <f>SUM(G8:G10)</f>
        <v>2035000</v>
      </c>
      <c r="H7" s="29">
        <f>SUM(H8:H10)</f>
        <v>0</v>
      </c>
      <c r="I7" s="29">
        <f>SUM(I8:I10)</f>
        <v>2035000</v>
      </c>
      <c r="J7" s="29">
        <f aca="true" t="shared" si="1" ref="J7:J53">SUM(I7/F7*100)</f>
        <v>94.87179487179486</v>
      </c>
    </row>
    <row r="8" spans="2:10" s="5" customFormat="1" ht="30" customHeight="1">
      <c r="B8" s="39">
        <v>412100</v>
      </c>
      <c r="C8" s="26" t="s">
        <v>60</v>
      </c>
      <c r="D8" s="30">
        <v>1360000</v>
      </c>
      <c r="E8" s="30">
        <v>0</v>
      </c>
      <c r="F8" s="30">
        <f t="shared" si="0"/>
        <v>1360000</v>
      </c>
      <c r="G8" s="30">
        <v>1300000</v>
      </c>
      <c r="H8" s="30">
        <v>0</v>
      </c>
      <c r="I8" s="30">
        <f>SUM(G8:H8)</f>
        <v>1300000</v>
      </c>
      <c r="J8" s="30">
        <f t="shared" si="1"/>
        <v>95.58823529411765</v>
      </c>
    </row>
    <row r="9" spans="2:10" s="5" customFormat="1" ht="30" customHeight="1">
      <c r="B9" s="39">
        <v>412200</v>
      </c>
      <c r="C9" s="26" t="s">
        <v>61</v>
      </c>
      <c r="D9" s="30">
        <v>685000</v>
      </c>
      <c r="E9" s="30">
        <v>0</v>
      </c>
      <c r="F9" s="30">
        <f t="shared" si="0"/>
        <v>685000</v>
      </c>
      <c r="G9" s="30">
        <v>650000</v>
      </c>
      <c r="H9" s="30">
        <v>0</v>
      </c>
      <c r="I9" s="30">
        <f>SUM(G9:H9)</f>
        <v>650000</v>
      </c>
      <c r="J9" s="30">
        <f t="shared" si="1"/>
        <v>94.8905109489051</v>
      </c>
    </row>
    <row r="10" spans="2:10" s="5" customFormat="1" ht="30" customHeight="1">
      <c r="B10" s="39">
        <v>412300</v>
      </c>
      <c r="C10" s="26" t="s">
        <v>62</v>
      </c>
      <c r="D10" s="30">
        <v>100000</v>
      </c>
      <c r="E10" s="30">
        <v>0</v>
      </c>
      <c r="F10" s="30">
        <f t="shared" si="0"/>
        <v>100000</v>
      </c>
      <c r="G10" s="30">
        <v>85000</v>
      </c>
      <c r="H10" s="30">
        <v>0</v>
      </c>
      <c r="I10" s="30">
        <f>SUM(G10:H10)</f>
        <v>85000</v>
      </c>
      <c r="J10" s="30">
        <f t="shared" si="1"/>
        <v>85</v>
      </c>
    </row>
    <row r="11" spans="2:10" s="5" customFormat="1" ht="22.5" customHeight="1">
      <c r="B11" s="38">
        <v>413000</v>
      </c>
      <c r="C11" s="25" t="s">
        <v>1</v>
      </c>
      <c r="D11" s="29">
        <f>SUM(D12)</f>
        <v>80000</v>
      </c>
      <c r="E11" s="29">
        <v>0</v>
      </c>
      <c r="F11" s="29">
        <f t="shared" si="0"/>
        <v>80000</v>
      </c>
      <c r="G11" s="29">
        <f>SUM(G12)</f>
        <v>80000</v>
      </c>
      <c r="H11" s="29">
        <f>SUM(H12)</f>
        <v>0</v>
      </c>
      <c r="I11" s="29">
        <f>SUM(I12)</f>
        <v>80000</v>
      </c>
      <c r="J11" s="29">
        <f t="shared" si="1"/>
        <v>100</v>
      </c>
    </row>
    <row r="12" spans="2:10" s="5" customFormat="1" ht="22.5" customHeight="1">
      <c r="B12" s="39">
        <v>413100</v>
      </c>
      <c r="C12" s="26" t="s">
        <v>45</v>
      </c>
      <c r="D12" s="30">
        <v>80000</v>
      </c>
      <c r="E12" s="30">
        <v>0</v>
      </c>
      <c r="F12" s="30">
        <f>SUM(D12:E12)</f>
        <v>80000</v>
      </c>
      <c r="G12" s="30">
        <v>80000</v>
      </c>
      <c r="H12" s="30">
        <v>0</v>
      </c>
      <c r="I12" s="30">
        <f>SUM(G12:H12)</f>
        <v>80000</v>
      </c>
      <c r="J12" s="31">
        <f t="shared" si="1"/>
        <v>100</v>
      </c>
    </row>
    <row r="13" spans="2:10" s="5" customFormat="1" ht="22.5" customHeight="1">
      <c r="B13" s="38">
        <v>414000</v>
      </c>
      <c r="C13" s="25" t="s">
        <v>2</v>
      </c>
      <c r="D13" s="29">
        <f>SUM(D14:D14)</f>
        <v>100000</v>
      </c>
      <c r="E13" s="29">
        <f>SUM(E14:E14)</f>
        <v>500000</v>
      </c>
      <c r="F13" s="29">
        <f>SUM(D13+E13)</f>
        <v>600000</v>
      </c>
      <c r="G13" s="29">
        <f>SUM(G14)</f>
        <v>100000</v>
      </c>
      <c r="H13" s="29">
        <f>SUM(H14)</f>
        <v>170000</v>
      </c>
      <c r="I13" s="29">
        <f>SUM(G13:H13)</f>
        <v>270000</v>
      </c>
      <c r="J13" s="29">
        <f t="shared" si="1"/>
        <v>45</v>
      </c>
    </row>
    <row r="14" spans="2:10" s="5" customFormat="1" ht="22.5" customHeight="1">
      <c r="B14" s="39">
        <v>414100</v>
      </c>
      <c r="C14" s="26" t="s">
        <v>46</v>
      </c>
      <c r="D14" s="30">
        <v>100000</v>
      </c>
      <c r="E14" s="30">
        <v>500000</v>
      </c>
      <c r="F14" s="30">
        <f>SUM(D14:E14)</f>
        <v>600000</v>
      </c>
      <c r="G14" s="30">
        <v>100000</v>
      </c>
      <c r="H14" s="30">
        <v>170000</v>
      </c>
      <c r="I14" s="30">
        <f>SUM(G14:H14)</f>
        <v>270000</v>
      </c>
      <c r="J14" s="30">
        <f t="shared" si="1"/>
        <v>45</v>
      </c>
    </row>
    <row r="15" spans="2:10" s="5" customFormat="1" ht="22.5" customHeight="1">
      <c r="B15" s="38">
        <v>415000</v>
      </c>
      <c r="C15" s="25" t="s">
        <v>3</v>
      </c>
      <c r="D15" s="29">
        <f>SUM(D16)</f>
        <v>430000</v>
      </c>
      <c r="E15" s="29">
        <f>SUM(E16)</f>
        <v>0</v>
      </c>
      <c r="F15" s="29">
        <f aca="true" t="shared" si="2" ref="F15:F38">SUM(D15+E15)</f>
        <v>430000</v>
      </c>
      <c r="G15" s="29">
        <f>SUM(G16)</f>
        <v>360000</v>
      </c>
      <c r="H15" s="29">
        <f>SUM(H16)</f>
        <v>0</v>
      </c>
      <c r="I15" s="29">
        <f>SUM(I16)</f>
        <v>360000</v>
      </c>
      <c r="J15" s="29">
        <f t="shared" si="1"/>
        <v>83.72093023255815</v>
      </c>
    </row>
    <row r="16" spans="2:10" ht="22.5" customHeight="1">
      <c r="B16" s="40">
        <v>415100</v>
      </c>
      <c r="C16" s="27" t="s">
        <v>47</v>
      </c>
      <c r="D16" s="32">
        <v>430000</v>
      </c>
      <c r="E16" s="32">
        <v>0</v>
      </c>
      <c r="F16" s="32">
        <f t="shared" si="2"/>
        <v>430000</v>
      </c>
      <c r="G16" s="32">
        <v>360000</v>
      </c>
      <c r="H16" s="32">
        <v>0</v>
      </c>
      <c r="I16" s="32">
        <f>SUM(G16:H16)</f>
        <v>360000</v>
      </c>
      <c r="J16" s="31">
        <f t="shared" si="1"/>
        <v>83.72093023255815</v>
      </c>
    </row>
    <row r="17" spans="2:10" s="5" customFormat="1" ht="29.25" customHeight="1">
      <c r="B17" s="38">
        <v>416000</v>
      </c>
      <c r="C17" s="25" t="s">
        <v>4</v>
      </c>
      <c r="D17" s="29">
        <f>SUM(D18:D19)</f>
        <v>465000</v>
      </c>
      <c r="E17" s="29">
        <f>SUM(E18:E19)</f>
        <v>0</v>
      </c>
      <c r="F17" s="29">
        <f t="shared" si="2"/>
        <v>465000</v>
      </c>
      <c r="G17" s="29">
        <f>SUM(G18:G19)</f>
        <v>451000</v>
      </c>
      <c r="H17" s="29">
        <f>SUM(H18:H19)</f>
        <v>0</v>
      </c>
      <c r="I17" s="29">
        <f>SUM(I18:I19)</f>
        <v>451000</v>
      </c>
      <c r="J17" s="29">
        <f t="shared" si="1"/>
        <v>96.98924731182795</v>
      </c>
    </row>
    <row r="18" spans="2:10" ht="22.5" customHeight="1">
      <c r="B18" s="40">
        <v>416100</v>
      </c>
      <c r="C18" s="27" t="s">
        <v>48</v>
      </c>
      <c r="D18" s="32">
        <v>75000</v>
      </c>
      <c r="E18" s="32">
        <v>0</v>
      </c>
      <c r="F18" s="32">
        <f t="shared" si="2"/>
        <v>75000</v>
      </c>
      <c r="G18" s="32">
        <v>75000</v>
      </c>
      <c r="H18" s="32">
        <v>0</v>
      </c>
      <c r="I18" s="32">
        <f>SUM(G18:H18)</f>
        <v>75000</v>
      </c>
      <c r="J18" s="30">
        <f t="shared" si="1"/>
        <v>100</v>
      </c>
    </row>
    <row r="19" spans="2:10" ht="22.5" customHeight="1">
      <c r="B19" s="40">
        <v>416100</v>
      </c>
      <c r="C19" s="27" t="s">
        <v>49</v>
      </c>
      <c r="D19" s="32">
        <v>390000</v>
      </c>
      <c r="E19" s="32">
        <v>0</v>
      </c>
      <c r="F19" s="32">
        <f t="shared" si="2"/>
        <v>390000</v>
      </c>
      <c r="G19" s="32">
        <v>376000</v>
      </c>
      <c r="H19" s="32">
        <v>0</v>
      </c>
      <c r="I19" s="32">
        <f>SUM(G19:H19)</f>
        <v>376000</v>
      </c>
      <c r="J19" s="30">
        <f t="shared" si="1"/>
        <v>96.41025641025641</v>
      </c>
    </row>
    <row r="20" spans="2:10" s="5" customFormat="1" ht="22.5" customHeight="1">
      <c r="B20" s="38">
        <v>421000</v>
      </c>
      <c r="C20" s="25" t="s">
        <v>5</v>
      </c>
      <c r="D20" s="29">
        <f>SUM(D21:D27)</f>
        <v>1588000</v>
      </c>
      <c r="E20" s="29">
        <f>SUM(E21:E27)</f>
        <v>0</v>
      </c>
      <c r="F20" s="29">
        <f t="shared" si="2"/>
        <v>1588000</v>
      </c>
      <c r="G20" s="29">
        <f>SUM(G21:G27)</f>
        <v>1229500</v>
      </c>
      <c r="H20" s="29">
        <f>SUM(H21:H27)</f>
        <v>0</v>
      </c>
      <c r="I20" s="29">
        <f>SUM(I21:I27)</f>
        <v>1229500</v>
      </c>
      <c r="J20" s="29">
        <f t="shared" si="1"/>
        <v>77.42443324937027</v>
      </c>
    </row>
    <row r="21" spans="2:10" ht="22.5" customHeight="1">
      <c r="B21" s="40">
        <v>421100</v>
      </c>
      <c r="C21" s="27" t="s">
        <v>50</v>
      </c>
      <c r="D21" s="32">
        <v>240000</v>
      </c>
      <c r="E21" s="32">
        <v>0</v>
      </c>
      <c r="F21" s="32">
        <f t="shared" si="2"/>
        <v>240000</v>
      </c>
      <c r="G21" s="32">
        <v>180000</v>
      </c>
      <c r="H21" s="32">
        <v>0</v>
      </c>
      <c r="I21" s="32">
        <f>SUM(G21:H21)</f>
        <v>180000</v>
      </c>
      <c r="J21" s="30">
        <f t="shared" si="1"/>
        <v>75</v>
      </c>
    </row>
    <row r="22" spans="2:10" ht="22.5" customHeight="1">
      <c r="B22" s="40">
        <v>421200</v>
      </c>
      <c r="C22" s="27" t="s">
        <v>51</v>
      </c>
      <c r="D22" s="32">
        <v>170000</v>
      </c>
      <c r="E22" s="32">
        <v>0</v>
      </c>
      <c r="F22" s="32">
        <f t="shared" si="2"/>
        <v>170000</v>
      </c>
      <c r="G22" s="32">
        <v>111500</v>
      </c>
      <c r="H22" s="32">
        <v>0</v>
      </c>
      <c r="I22" s="32">
        <f aca="true" t="shared" si="3" ref="I22:I28">SUM(G22:H22)</f>
        <v>111500</v>
      </c>
      <c r="J22" s="30">
        <f t="shared" si="1"/>
        <v>65.58823529411765</v>
      </c>
    </row>
    <row r="23" spans="2:10" ht="22.5" customHeight="1">
      <c r="B23" s="40">
        <v>421300</v>
      </c>
      <c r="C23" s="27" t="s">
        <v>52</v>
      </c>
      <c r="D23" s="32">
        <v>300000</v>
      </c>
      <c r="E23" s="32">
        <v>0</v>
      </c>
      <c r="F23" s="32">
        <f t="shared" si="2"/>
        <v>300000</v>
      </c>
      <c r="G23" s="32">
        <v>220000</v>
      </c>
      <c r="H23" s="32">
        <v>0</v>
      </c>
      <c r="I23" s="32">
        <f t="shared" si="3"/>
        <v>220000</v>
      </c>
      <c r="J23" s="30">
        <f t="shared" si="1"/>
        <v>73.33333333333333</v>
      </c>
    </row>
    <row r="24" spans="2:10" ht="22.5" customHeight="1">
      <c r="B24" s="40">
        <v>421400</v>
      </c>
      <c r="C24" s="27" t="s">
        <v>53</v>
      </c>
      <c r="D24" s="32">
        <v>550000</v>
      </c>
      <c r="E24" s="32">
        <v>0</v>
      </c>
      <c r="F24" s="32">
        <f t="shared" si="2"/>
        <v>550000</v>
      </c>
      <c r="G24" s="32">
        <v>400000</v>
      </c>
      <c r="H24" s="32">
        <v>0</v>
      </c>
      <c r="I24" s="32">
        <f t="shared" si="3"/>
        <v>400000</v>
      </c>
      <c r="J24" s="30">
        <f t="shared" si="1"/>
        <v>72.72727272727273</v>
      </c>
    </row>
    <row r="25" spans="2:10" ht="22.5" customHeight="1">
      <c r="B25" s="40">
        <v>421500</v>
      </c>
      <c r="C25" s="27" t="s">
        <v>63</v>
      </c>
      <c r="D25" s="32">
        <v>193000</v>
      </c>
      <c r="E25" s="32">
        <v>0</v>
      </c>
      <c r="F25" s="32">
        <f t="shared" si="2"/>
        <v>193000</v>
      </c>
      <c r="G25" s="32">
        <v>193000</v>
      </c>
      <c r="H25" s="32">
        <v>0</v>
      </c>
      <c r="I25" s="32">
        <f t="shared" si="3"/>
        <v>193000</v>
      </c>
      <c r="J25" s="30">
        <f t="shared" si="1"/>
        <v>100</v>
      </c>
    </row>
    <row r="26" spans="2:10" ht="22.5" customHeight="1">
      <c r="B26" s="40">
        <v>421600</v>
      </c>
      <c r="C26" s="27" t="s">
        <v>14</v>
      </c>
      <c r="D26" s="32">
        <v>115000</v>
      </c>
      <c r="E26" s="32">
        <v>0</v>
      </c>
      <c r="F26" s="32">
        <f t="shared" si="2"/>
        <v>115000</v>
      </c>
      <c r="G26" s="32">
        <v>105000</v>
      </c>
      <c r="H26" s="32">
        <v>0</v>
      </c>
      <c r="I26" s="32">
        <f t="shared" si="3"/>
        <v>105000</v>
      </c>
      <c r="J26" s="30">
        <f t="shared" si="1"/>
        <v>91.30434782608695</v>
      </c>
    </row>
    <row r="27" spans="2:10" ht="22.5" customHeight="1">
      <c r="B27" s="40">
        <v>421900</v>
      </c>
      <c r="C27" s="27" t="s">
        <v>15</v>
      </c>
      <c r="D27" s="32">
        <v>20000</v>
      </c>
      <c r="E27" s="32">
        <v>0</v>
      </c>
      <c r="F27" s="32">
        <f t="shared" si="2"/>
        <v>20000</v>
      </c>
      <c r="G27" s="32">
        <v>20000</v>
      </c>
      <c r="H27" s="32">
        <v>0</v>
      </c>
      <c r="I27" s="32">
        <f t="shared" si="3"/>
        <v>20000</v>
      </c>
      <c r="J27" s="30">
        <f t="shared" si="1"/>
        <v>100</v>
      </c>
    </row>
    <row r="28" spans="2:10" s="5" customFormat="1" ht="22.5" customHeight="1">
      <c r="B28" s="38">
        <v>422000</v>
      </c>
      <c r="C28" s="25" t="s">
        <v>6</v>
      </c>
      <c r="D28" s="29">
        <v>140000</v>
      </c>
      <c r="E28" s="29">
        <v>0</v>
      </c>
      <c r="F28" s="29">
        <f t="shared" si="2"/>
        <v>140000</v>
      </c>
      <c r="G28" s="29">
        <v>50000</v>
      </c>
      <c r="H28" s="29">
        <v>0</v>
      </c>
      <c r="I28" s="29">
        <f t="shared" si="3"/>
        <v>50000</v>
      </c>
      <c r="J28" s="29">
        <f t="shared" si="1"/>
        <v>35.714285714285715</v>
      </c>
    </row>
    <row r="29" spans="2:10" s="5" customFormat="1" ht="22.5" customHeight="1">
      <c r="B29" s="38">
        <v>423000</v>
      </c>
      <c r="C29" s="25" t="s">
        <v>7</v>
      </c>
      <c r="D29" s="29">
        <f>SUM(D30:D35)</f>
        <v>2210000</v>
      </c>
      <c r="E29" s="29">
        <f>SUM(E30:E35)</f>
        <v>0</v>
      </c>
      <c r="F29" s="29">
        <f t="shared" si="2"/>
        <v>2210000</v>
      </c>
      <c r="G29" s="29">
        <f>SUM(G30:G35)</f>
        <v>2030000</v>
      </c>
      <c r="H29" s="29">
        <f>SUM(H30:H35)</f>
        <v>0</v>
      </c>
      <c r="I29" s="29">
        <f aca="true" t="shared" si="4" ref="I29:I46">SUM(G29:H29)</f>
        <v>2030000</v>
      </c>
      <c r="J29" s="29">
        <f t="shared" si="1"/>
        <v>91.8552036199095</v>
      </c>
    </row>
    <row r="30" spans="2:10" ht="22.5" customHeight="1">
      <c r="B30" s="40">
        <v>423200</v>
      </c>
      <c r="C30" s="27" t="s">
        <v>16</v>
      </c>
      <c r="D30" s="32">
        <v>330000</v>
      </c>
      <c r="E30" s="32">
        <v>0</v>
      </c>
      <c r="F30" s="32">
        <f t="shared" si="2"/>
        <v>330000</v>
      </c>
      <c r="G30" s="32">
        <v>273000</v>
      </c>
      <c r="H30" s="32">
        <v>0</v>
      </c>
      <c r="I30" s="32">
        <f t="shared" si="4"/>
        <v>273000</v>
      </c>
      <c r="J30" s="30">
        <f t="shared" si="1"/>
        <v>82.72727272727273</v>
      </c>
    </row>
    <row r="31" spans="2:10" ht="30.75" customHeight="1">
      <c r="B31" s="40">
        <v>423300</v>
      </c>
      <c r="C31" s="27" t="s">
        <v>17</v>
      </c>
      <c r="D31" s="32">
        <v>50000</v>
      </c>
      <c r="E31" s="32">
        <v>0</v>
      </c>
      <c r="F31" s="32">
        <f t="shared" si="2"/>
        <v>50000</v>
      </c>
      <c r="G31" s="32">
        <v>35000</v>
      </c>
      <c r="H31" s="32">
        <v>0</v>
      </c>
      <c r="I31" s="32">
        <f t="shared" si="4"/>
        <v>35000</v>
      </c>
      <c r="J31" s="30">
        <f t="shared" si="1"/>
        <v>70</v>
      </c>
    </row>
    <row r="32" spans="2:10" ht="22.5" customHeight="1">
      <c r="B32" s="40">
        <v>423400</v>
      </c>
      <c r="C32" s="27" t="s">
        <v>18</v>
      </c>
      <c r="D32" s="32">
        <v>210000</v>
      </c>
      <c r="E32" s="32">
        <v>0</v>
      </c>
      <c r="F32" s="32">
        <f t="shared" si="2"/>
        <v>210000</v>
      </c>
      <c r="G32" s="32">
        <v>182000</v>
      </c>
      <c r="H32" s="32">
        <v>0</v>
      </c>
      <c r="I32" s="32">
        <f t="shared" si="4"/>
        <v>182000</v>
      </c>
      <c r="J32" s="30">
        <f t="shared" si="1"/>
        <v>86.66666666666667</v>
      </c>
    </row>
    <row r="33" spans="2:10" ht="22.5" customHeight="1">
      <c r="B33" s="40">
        <v>423500</v>
      </c>
      <c r="C33" s="27" t="s">
        <v>19</v>
      </c>
      <c r="D33" s="32">
        <v>1230000</v>
      </c>
      <c r="E33" s="32">
        <v>0</v>
      </c>
      <c r="F33" s="32">
        <f t="shared" si="2"/>
        <v>1230000</v>
      </c>
      <c r="G33" s="32">
        <v>1150000</v>
      </c>
      <c r="H33" s="32">
        <v>0</v>
      </c>
      <c r="I33" s="32">
        <f t="shared" si="4"/>
        <v>1150000</v>
      </c>
      <c r="J33" s="30">
        <f t="shared" si="1"/>
        <v>93.4959349593496</v>
      </c>
    </row>
    <row r="34" spans="2:10" ht="22.5" customHeight="1">
      <c r="B34" s="40">
        <v>423700</v>
      </c>
      <c r="C34" s="27" t="s">
        <v>20</v>
      </c>
      <c r="D34" s="32">
        <v>220000</v>
      </c>
      <c r="E34" s="32">
        <v>0</v>
      </c>
      <c r="F34" s="32">
        <f t="shared" si="2"/>
        <v>220000</v>
      </c>
      <c r="G34" s="32">
        <v>220000</v>
      </c>
      <c r="H34" s="32">
        <v>0</v>
      </c>
      <c r="I34" s="32">
        <f t="shared" si="4"/>
        <v>220000</v>
      </c>
      <c r="J34" s="30">
        <f t="shared" si="1"/>
        <v>100</v>
      </c>
    </row>
    <row r="35" spans="2:10" ht="22.5" customHeight="1">
      <c r="B35" s="40">
        <v>423900</v>
      </c>
      <c r="C35" s="27" t="s">
        <v>21</v>
      </c>
      <c r="D35" s="32">
        <v>170000</v>
      </c>
      <c r="E35" s="32">
        <v>0</v>
      </c>
      <c r="F35" s="32">
        <f t="shared" si="2"/>
        <v>170000</v>
      </c>
      <c r="G35" s="32">
        <v>170000</v>
      </c>
      <c r="H35" s="32">
        <v>0</v>
      </c>
      <c r="I35" s="32">
        <f t="shared" si="4"/>
        <v>170000</v>
      </c>
      <c r="J35" s="30">
        <f t="shared" si="1"/>
        <v>100</v>
      </c>
    </row>
    <row r="36" spans="2:10" s="5" customFormat="1" ht="22.5" customHeight="1">
      <c r="B36" s="38">
        <v>424000</v>
      </c>
      <c r="C36" s="25" t="s">
        <v>8</v>
      </c>
      <c r="D36" s="29">
        <f>SUM(+D37)</f>
        <v>50000</v>
      </c>
      <c r="E36" s="29">
        <f>SUM(+E37)</f>
        <v>0</v>
      </c>
      <c r="F36" s="29">
        <f t="shared" si="2"/>
        <v>50000</v>
      </c>
      <c r="G36" s="29">
        <f>SUM(G37)</f>
        <v>38200</v>
      </c>
      <c r="H36" s="29">
        <f>SUM(H37)</f>
        <v>0</v>
      </c>
      <c r="I36" s="29">
        <f t="shared" si="4"/>
        <v>38200</v>
      </c>
      <c r="J36" s="29">
        <f t="shared" si="1"/>
        <v>76.4</v>
      </c>
    </row>
    <row r="37" spans="2:10" s="3" customFormat="1" ht="22.5" customHeight="1">
      <c r="B37" s="40">
        <v>424900</v>
      </c>
      <c r="C37" s="27" t="s">
        <v>22</v>
      </c>
      <c r="D37" s="32">
        <v>50000</v>
      </c>
      <c r="E37" s="32">
        <v>0</v>
      </c>
      <c r="F37" s="32">
        <f t="shared" si="2"/>
        <v>50000</v>
      </c>
      <c r="G37" s="32">
        <v>38200</v>
      </c>
      <c r="H37" s="32">
        <v>0</v>
      </c>
      <c r="I37" s="32">
        <f t="shared" si="4"/>
        <v>38200</v>
      </c>
      <c r="J37" s="30">
        <f t="shared" si="1"/>
        <v>76.4</v>
      </c>
    </row>
    <row r="38" spans="2:10" s="5" customFormat="1" ht="22.5" customHeight="1">
      <c r="B38" s="38">
        <v>425000</v>
      </c>
      <c r="C38" s="25" t="s">
        <v>9</v>
      </c>
      <c r="D38" s="29">
        <f>SUM(D39:D40)</f>
        <v>452045</v>
      </c>
      <c r="E38" s="29">
        <f>SUM(E40:E40)</f>
        <v>0</v>
      </c>
      <c r="F38" s="29">
        <f t="shared" si="2"/>
        <v>452045</v>
      </c>
      <c r="G38" s="29">
        <f>SUM(G39:G40)</f>
        <v>430000</v>
      </c>
      <c r="H38" s="29">
        <f>SUM(H39:H40)</f>
        <v>0</v>
      </c>
      <c r="I38" s="29">
        <f t="shared" si="4"/>
        <v>430000</v>
      </c>
      <c r="J38" s="29">
        <f t="shared" si="1"/>
        <v>95.12327312546317</v>
      </c>
    </row>
    <row r="39" spans="2:10" s="8" customFormat="1" ht="33" customHeight="1">
      <c r="B39" s="39">
        <v>425100</v>
      </c>
      <c r="C39" s="26" t="s">
        <v>54</v>
      </c>
      <c r="D39" s="30">
        <v>310000</v>
      </c>
      <c r="E39" s="30">
        <v>0</v>
      </c>
      <c r="F39" s="30">
        <f>SUM(D39:E39)</f>
        <v>310000</v>
      </c>
      <c r="G39" s="30">
        <v>310000</v>
      </c>
      <c r="H39" s="30">
        <v>0</v>
      </c>
      <c r="I39" s="30">
        <f t="shared" si="4"/>
        <v>310000</v>
      </c>
      <c r="J39" s="30">
        <f t="shared" si="1"/>
        <v>100</v>
      </c>
    </row>
    <row r="40" spans="2:10" ht="22.5" customHeight="1">
      <c r="B40" s="40">
        <v>425200</v>
      </c>
      <c r="C40" s="27" t="s">
        <v>23</v>
      </c>
      <c r="D40" s="32">
        <v>142045</v>
      </c>
      <c r="E40" s="32">
        <v>0</v>
      </c>
      <c r="F40" s="32">
        <f aca="true" t="shared" si="5" ref="F40:F49">SUM(D40+E40)</f>
        <v>142045</v>
      </c>
      <c r="G40" s="32">
        <v>120000</v>
      </c>
      <c r="H40" s="32">
        <v>0</v>
      </c>
      <c r="I40" s="30">
        <f t="shared" si="4"/>
        <v>120000</v>
      </c>
      <c r="J40" s="30">
        <f t="shared" si="1"/>
        <v>84.48027033686508</v>
      </c>
    </row>
    <row r="41" spans="2:10" s="5" customFormat="1" ht="22.5" customHeight="1">
      <c r="B41" s="38">
        <v>426000</v>
      </c>
      <c r="C41" s="25" t="s">
        <v>10</v>
      </c>
      <c r="D41" s="29">
        <f>SUM(D42:D46)</f>
        <v>1167000</v>
      </c>
      <c r="E41" s="29">
        <f>SUM(E42:E46)</f>
        <v>0</v>
      </c>
      <c r="F41" s="29">
        <f t="shared" si="5"/>
        <v>1167000</v>
      </c>
      <c r="G41" s="29">
        <f>SUM(G42:G46)</f>
        <v>1070000</v>
      </c>
      <c r="H41" s="29">
        <f>SUM(H42:H46)</f>
        <v>0</v>
      </c>
      <c r="I41" s="29">
        <f t="shared" si="4"/>
        <v>1070000</v>
      </c>
      <c r="J41" s="29">
        <f t="shared" si="1"/>
        <v>91.68808911739504</v>
      </c>
    </row>
    <row r="42" spans="2:10" ht="22.5" customHeight="1">
      <c r="B42" s="40">
        <v>426100</v>
      </c>
      <c r="C42" s="27" t="s">
        <v>24</v>
      </c>
      <c r="D42" s="32">
        <v>150000</v>
      </c>
      <c r="E42" s="32">
        <v>0</v>
      </c>
      <c r="F42" s="32">
        <f t="shared" si="5"/>
        <v>150000</v>
      </c>
      <c r="G42" s="32">
        <v>150000</v>
      </c>
      <c r="H42" s="32">
        <v>0</v>
      </c>
      <c r="I42" s="32">
        <f t="shared" si="4"/>
        <v>150000</v>
      </c>
      <c r="J42" s="30">
        <f t="shared" si="1"/>
        <v>100</v>
      </c>
    </row>
    <row r="43" spans="2:10" ht="22.5" customHeight="1">
      <c r="B43" s="40">
        <v>426300</v>
      </c>
      <c r="C43" s="27" t="s">
        <v>25</v>
      </c>
      <c r="D43" s="32">
        <v>320000</v>
      </c>
      <c r="E43" s="32">
        <v>0</v>
      </c>
      <c r="F43" s="32">
        <f t="shared" si="5"/>
        <v>320000</v>
      </c>
      <c r="G43" s="32">
        <v>300000</v>
      </c>
      <c r="H43" s="32">
        <v>0</v>
      </c>
      <c r="I43" s="32">
        <f t="shared" si="4"/>
        <v>300000</v>
      </c>
      <c r="J43" s="30">
        <f t="shared" si="1"/>
        <v>93.75</v>
      </c>
    </row>
    <row r="44" spans="2:10" ht="22.5" customHeight="1">
      <c r="B44" s="40">
        <v>426400</v>
      </c>
      <c r="C44" s="27" t="s">
        <v>26</v>
      </c>
      <c r="D44" s="32">
        <v>567000</v>
      </c>
      <c r="E44" s="32">
        <v>0</v>
      </c>
      <c r="F44" s="32">
        <f t="shared" si="5"/>
        <v>567000</v>
      </c>
      <c r="G44" s="32">
        <v>500000</v>
      </c>
      <c r="H44" s="32">
        <v>0</v>
      </c>
      <c r="I44" s="32">
        <f t="shared" si="4"/>
        <v>500000</v>
      </c>
      <c r="J44" s="30">
        <f t="shared" si="1"/>
        <v>88.18342151675485</v>
      </c>
    </row>
    <row r="45" spans="2:10" ht="22.5" customHeight="1">
      <c r="B45" s="40">
        <v>426800</v>
      </c>
      <c r="C45" s="27" t="s">
        <v>28</v>
      </c>
      <c r="D45" s="32">
        <v>20000</v>
      </c>
      <c r="E45" s="32">
        <v>0</v>
      </c>
      <c r="F45" s="32">
        <f t="shared" si="5"/>
        <v>20000</v>
      </c>
      <c r="G45" s="32">
        <v>20000</v>
      </c>
      <c r="H45" s="32">
        <v>0</v>
      </c>
      <c r="I45" s="32">
        <f t="shared" si="4"/>
        <v>20000</v>
      </c>
      <c r="J45" s="30">
        <f t="shared" si="1"/>
        <v>100</v>
      </c>
    </row>
    <row r="46" spans="2:10" ht="22.5" customHeight="1">
      <c r="B46" s="40">
        <v>426900</v>
      </c>
      <c r="C46" s="27" t="s">
        <v>27</v>
      </c>
      <c r="D46" s="32">
        <v>110000</v>
      </c>
      <c r="E46" s="32">
        <v>0</v>
      </c>
      <c r="F46" s="32">
        <f t="shared" si="5"/>
        <v>110000</v>
      </c>
      <c r="G46" s="32">
        <v>100000</v>
      </c>
      <c r="H46" s="32">
        <v>0</v>
      </c>
      <c r="I46" s="32">
        <f t="shared" si="4"/>
        <v>100000</v>
      </c>
      <c r="J46" s="30">
        <f t="shared" si="1"/>
        <v>90.9090909090909</v>
      </c>
    </row>
    <row r="47" spans="2:10" s="5" customFormat="1" ht="22.5" customHeight="1">
      <c r="B47" s="38">
        <v>482000</v>
      </c>
      <c r="C47" s="25" t="s">
        <v>11</v>
      </c>
      <c r="D47" s="29">
        <f>SUM(D48:D49)</f>
        <v>125000</v>
      </c>
      <c r="E47" s="29">
        <f>SUM(E48:E49)</f>
        <v>0</v>
      </c>
      <c r="F47" s="29">
        <f t="shared" si="5"/>
        <v>125000</v>
      </c>
      <c r="G47" s="29">
        <f>SUM(G48:G49)</f>
        <v>102000</v>
      </c>
      <c r="H47" s="29">
        <f>SUM(H48:H49)</f>
        <v>0</v>
      </c>
      <c r="I47" s="29">
        <f>SUM(I48:I49)</f>
        <v>102000</v>
      </c>
      <c r="J47" s="29">
        <f t="shared" si="1"/>
        <v>81.6</v>
      </c>
    </row>
    <row r="48" spans="2:13" ht="22.5" customHeight="1">
      <c r="B48" s="40">
        <v>482100</v>
      </c>
      <c r="C48" s="27" t="s">
        <v>29</v>
      </c>
      <c r="D48" s="32">
        <v>25000</v>
      </c>
      <c r="E48" s="32">
        <v>0</v>
      </c>
      <c r="F48" s="32">
        <f t="shared" si="5"/>
        <v>25000</v>
      </c>
      <c r="G48" s="32">
        <v>22000</v>
      </c>
      <c r="H48" s="32">
        <v>0</v>
      </c>
      <c r="I48" s="32">
        <f>SUM(G48:H48)</f>
        <v>22000</v>
      </c>
      <c r="J48" s="30">
        <f t="shared" si="1"/>
        <v>88</v>
      </c>
      <c r="K48" s="1"/>
      <c r="L48" s="1"/>
      <c r="M48" s="1"/>
    </row>
    <row r="49" spans="2:13" ht="22.5" customHeight="1">
      <c r="B49" s="40">
        <v>482200</v>
      </c>
      <c r="C49" s="27" t="s">
        <v>30</v>
      </c>
      <c r="D49" s="32">
        <v>100000</v>
      </c>
      <c r="E49" s="32">
        <v>0</v>
      </c>
      <c r="F49" s="32">
        <f t="shared" si="5"/>
        <v>100000</v>
      </c>
      <c r="G49" s="32">
        <v>80000</v>
      </c>
      <c r="H49" s="32">
        <v>0</v>
      </c>
      <c r="I49" s="32">
        <f>SUM(G49:H49)</f>
        <v>80000</v>
      </c>
      <c r="J49" s="30">
        <f t="shared" si="1"/>
        <v>80</v>
      </c>
      <c r="K49" s="1"/>
      <c r="L49" s="1"/>
      <c r="M49" s="1"/>
    </row>
    <row r="50" spans="2:13" s="5" customFormat="1" ht="22.5" customHeight="1">
      <c r="B50" s="38">
        <v>512000</v>
      </c>
      <c r="C50" s="25" t="s">
        <v>12</v>
      </c>
      <c r="D50" s="29">
        <f>SUM(D52+D51)</f>
        <v>2014300</v>
      </c>
      <c r="E50" s="29">
        <f>SUM(E52+E51)</f>
        <v>0</v>
      </c>
      <c r="F50" s="29">
        <f>SUM(D50+E50)</f>
        <v>2014300</v>
      </c>
      <c r="G50" s="29">
        <f>SUM(G51:G52)</f>
        <v>2014300</v>
      </c>
      <c r="H50" s="29">
        <f>SUM(H51:H52)</f>
        <v>0</v>
      </c>
      <c r="I50" s="29">
        <f>SUM(G50:H50)</f>
        <v>2014300</v>
      </c>
      <c r="J50" s="29">
        <f t="shared" si="1"/>
        <v>100</v>
      </c>
      <c r="K50" s="4"/>
      <c r="L50" s="4"/>
      <c r="M50" s="4"/>
    </row>
    <row r="51" spans="2:13" s="22" customFormat="1" ht="22.5" customHeight="1">
      <c r="B51" s="39">
        <v>512100</v>
      </c>
      <c r="C51" s="26" t="s">
        <v>64</v>
      </c>
      <c r="D51" s="30">
        <v>1764300</v>
      </c>
      <c r="E51" s="30">
        <v>0</v>
      </c>
      <c r="F51" s="30">
        <f>SUM(D51:E51)</f>
        <v>1764300</v>
      </c>
      <c r="G51" s="30">
        <v>1764300</v>
      </c>
      <c r="H51" s="30">
        <v>0</v>
      </c>
      <c r="I51" s="30">
        <f>SUM(G51:H51)</f>
        <v>1764300</v>
      </c>
      <c r="J51" s="30">
        <f t="shared" si="1"/>
        <v>100</v>
      </c>
      <c r="K51" s="21"/>
      <c r="L51" s="21"/>
      <c r="M51" s="21"/>
    </row>
    <row r="52" spans="2:13" ht="22.5" customHeight="1">
      <c r="B52" s="40">
        <v>512200</v>
      </c>
      <c r="C52" s="27" t="s">
        <v>31</v>
      </c>
      <c r="D52" s="32">
        <v>250000</v>
      </c>
      <c r="E52" s="32">
        <v>0</v>
      </c>
      <c r="F52" s="32">
        <f>SUM(D52+E52)</f>
        <v>250000</v>
      </c>
      <c r="G52" s="32">
        <v>250000</v>
      </c>
      <c r="H52" s="32">
        <v>0</v>
      </c>
      <c r="I52" s="30">
        <f>SUM(G52:H52)</f>
        <v>250000</v>
      </c>
      <c r="J52" s="30">
        <f t="shared" si="1"/>
        <v>100</v>
      </c>
      <c r="K52" s="1"/>
      <c r="L52" s="1"/>
      <c r="M52" s="1"/>
    </row>
    <row r="53" spans="2:10" ht="24.75" customHeight="1">
      <c r="B53" s="40"/>
      <c r="C53" s="28" t="s">
        <v>56</v>
      </c>
      <c r="D53" s="33">
        <f aca="true" t="shared" si="6" ref="D53:I53">SUM(D6+D7+D11+D13+D15+D17+D20+D28+D29+D36+D38+D41+D47+D50)</f>
        <v>22500000</v>
      </c>
      <c r="E53" s="33">
        <f t="shared" si="6"/>
        <v>500000</v>
      </c>
      <c r="F53" s="33">
        <f t="shared" si="6"/>
        <v>23000000</v>
      </c>
      <c r="G53" s="33">
        <f t="shared" si="6"/>
        <v>21300000</v>
      </c>
      <c r="H53" s="33">
        <f t="shared" si="6"/>
        <v>170000</v>
      </c>
      <c r="I53" s="33">
        <f t="shared" si="6"/>
        <v>21470000</v>
      </c>
      <c r="J53" s="31">
        <f t="shared" si="1"/>
        <v>93.34782608695652</v>
      </c>
    </row>
    <row r="54" spans="2:10" s="2" customFormat="1" ht="24.75" customHeight="1">
      <c r="B54" s="41"/>
      <c r="C54" s="11"/>
      <c r="D54" s="12"/>
      <c r="E54" s="12"/>
      <c r="F54" s="12"/>
      <c r="G54" s="12"/>
      <c r="H54" s="12"/>
      <c r="I54" s="12"/>
      <c r="J54" s="12"/>
    </row>
    <row r="55" spans="2:10" s="2" customFormat="1" ht="24.75" customHeight="1">
      <c r="B55" s="42"/>
      <c r="C55" s="16"/>
      <c r="D55" s="15"/>
      <c r="E55" s="15"/>
      <c r="F55" s="15"/>
      <c r="G55" s="15"/>
      <c r="H55" s="15"/>
      <c r="I55" s="15"/>
      <c r="J55" s="15"/>
    </row>
    <row r="56" spans="2:10" s="2" customFormat="1" ht="24.75" customHeight="1">
      <c r="B56" s="42"/>
      <c r="C56" s="16"/>
      <c r="D56" s="15"/>
      <c r="E56" s="15"/>
      <c r="F56" s="15"/>
      <c r="G56" s="15"/>
      <c r="H56" s="15"/>
      <c r="I56" s="15"/>
      <c r="J56" s="15"/>
    </row>
    <row r="57" spans="2:10" s="2" customFormat="1" ht="24.75" customHeight="1">
      <c r="B57" s="42"/>
      <c r="C57" s="16"/>
      <c r="D57" s="15"/>
      <c r="E57" s="15"/>
      <c r="F57" s="15"/>
      <c r="G57" s="15"/>
      <c r="H57" s="15"/>
      <c r="I57" s="15"/>
      <c r="J57" s="15"/>
    </row>
    <row r="58" spans="2:10" s="2" customFormat="1" ht="24.75" customHeight="1">
      <c r="B58" s="42"/>
      <c r="C58" s="16"/>
      <c r="D58" s="15"/>
      <c r="E58" s="15"/>
      <c r="F58" s="15"/>
      <c r="G58" s="15"/>
      <c r="H58" s="15"/>
      <c r="I58" s="15"/>
      <c r="J58" s="15"/>
    </row>
    <row r="59" spans="2:10" s="2" customFormat="1" ht="24.75" customHeight="1">
      <c r="B59" s="42"/>
      <c r="C59" s="16"/>
      <c r="D59" s="15"/>
      <c r="E59" s="15"/>
      <c r="F59" s="15"/>
      <c r="G59" s="15"/>
      <c r="H59" s="15"/>
      <c r="I59" s="15"/>
      <c r="J59" s="15"/>
    </row>
    <row r="60" spans="2:10" ht="24.75" customHeight="1">
      <c r="B60" s="42"/>
      <c r="C60" s="16"/>
      <c r="D60" s="15"/>
      <c r="E60" s="15"/>
      <c r="F60" s="15"/>
      <c r="G60" s="15"/>
      <c r="H60" s="15"/>
      <c r="I60" s="15"/>
      <c r="J60" s="15"/>
    </row>
    <row r="61" spans="2:10" s="2" customFormat="1" ht="24.75" customHeight="1">
      <c r="B61" s="42"/>
      <c r="C61" s="16"/>
      <c r="D61" s="15"/>
      <c r="E61" s="15"/>
      <c r="F61" s="15"/>
      <c r="G61" s="15"/>
      <c r="H61" s="15"/>
      <c r="I61" s="15"/>
      <c r="J61" s="15"/>
    </row>
    <row r="62" spans="2:10" s="2" customFormat="1" ht="24.75" customHeight="1">
      <c r="B62" s="42"/>
      <c r="C62" s="16"/>
      <c r="D62" s="15"/>
      <c r="E62" s="15"/>
      <c r="F62" s="15"/>
      <c r="G62" s="15"/>
      <c r="H62" s="15"/>
      <c r="I62" s="15"/>
      <c r="J62" s="15"/>
    </row>
    <row r="63" spans="2:10" s="2" customFormat="1" ht="24.75" customHeight="1">
      <c r="B63" s="42"/>
      <c r="C63" s="16"/>
      <c r="D63" s="15"/>
      <c r="E63" s="15"/>
      <c r="F63" s="15"/>
      <c r="G63" s="15"/>
      <c r="H63" s="15"/>
      <c r="I63" s="15"/>
      <c r="J63" s="15"/>
    </row>
    <row r="64" spans="2:10" s="2" customFormat="1" ht="24.75" customHeight="1">
      <c r="B64" s="42"/>
      <c r="C64" s="16"/>
      <c r="D64" s="15"/>
      <c r="E64" s="15"/>
      <c r="F64" s="15"/>
      <c r="G64" s="15"/>
      <c r="H64" s="15"/>
      <c r="I64" s="15"/>
      <c r="J64" s="15"/>
    </row>
    <row r="65" spans="2:10" s="2" customFormat="1" ht="24.75" customHeight="1">
      <c r="B65" s="42"/>
      <c r="C65" s="16"/>
      <c r="D65" s="15"/>
      <c r="E65" s="15"/>
      <c r="F65" s="15"/>
      <c r="G65" s="15"/>
      <c r="H65" s="15"/>
      <c r="I65" s="15"/>
      <c r="J65" s="15"/>
    </row>
    <row r="66" spans="2:10" s="2" customFormat="1" ht="24.75" customHeight="1">
      <c r="B66" s="43"/>
      <c r="C66" s="13"/>
      <c r="D66" s="14"/>
      <c r="E66" s="14"/>
      <c r="F66" s="14"/>
      <c r="G66" s="14"/>
      <c r="H66" s="14"/>
      <c r="I66" s="14"/>
      <c r="J66" s="14"/>
    </row>
    <row r="67" spans="2:10" s="2" customFormat="1" ht="24.75" customHeight="1">
      <c r="B67" s="42"/>
      <c r="C67" s="16"/>
      <c r="D67" s="15"/>
      <c r="E67" s="15"/>
      <c r="F67" s="15"/>
      <c r="G67" s="15"/>
      <c r="H67" s="15"/>
      <c r="I67" s="15"/>
      <c r="J67" s="15"/>
    </row>
    <row r="68" spans="2:10" s="2" customFormat="1" ht="24.75" customHeight="1">
      <c r="B68" s="43"/>
      <c r="C68" s="13"/>
      <c r="D68" s="14"/>
      <c r="E68" s="14"/>
      <c r="F68" s="14"/>
      <c r="G68" s="14"/>
      <c r="H68" s="14"/>
      <c r="I68" s="14"/>
      <c r="J68" s="14"/>
    </row>
    <row r="69" spans="2:10" s="2" customFormat="1" ht="24.75" customHeight="1">
      <c r="B69" s="42"/>
      <c r="C69" s="16"/>
      <c r="D69" s="15"/>
      <c r="E69" s="15"/>
      <c r="F69" s="15"/>
      <c r="G69" s="15"/>
      <c r="H69" s="15"/>
      <c r="I69" s="15"/>
      <c r="J69" s="15"/>
    </row>
    <row r="70" spans="2:10" s="2" customFormat="1" ht="24.75" customHeight="1">
      <c r="B70" s="42"/>
      <c r="C70" s="16"/>
      <c r="D70" s="15"/>
      <c r="E70" s="15"/>
      <c r="F70" s="15"/>
      <c r="G70" s="15"/>
      <c r="H70" s="15"/>
      <c r="I70" s="15"/>
      <c r="J70" s="15"/>
    </row>
    <row r="71" spans="2:10" s="2" customFormat="1" ht="24.75" customHeight="1">
      <c r="B71" s="42"/>
      <c r="C71" s="16"/>
      <c r="D71" s="15"/>
      <c r="E71" s="15"/>
      <c r="F71" s="15"/>
      <c r="G71" s="15"/>
      <c r="H71" s="15"/>
      <c r="I71" s="15"/>
      <c r="J71" s="15"/>
    </row>
    <row r="72" spans="2:10" s="2" customFormat="1" ht="24.75" customHeight="1">
      <c r="B72" s="42"/>
      <c r="C72" s="16"/>
      <c r="D72" s="15"/>
      <c r="E72" s="15"/>
      <c r="F72" s="15"/>
      <c r="G72" s="15"/>
      <c r="H72" s="15"/>
      <c r="I72" s="15"/>
      <c r="J72" s="15"/>
    </row>
    <row r="73" spans="2:10" s="2" customFormat="1" ht="24.75" customHeight="1">
      <c r="B73" s="43"/>
      <c r="C73" s="13"/>
      <c r="D73" s="14"/>
      <c r="E73" s="14"/>
      <c r="F73" s="14"/>
      <c r="G73" s="14"/>
      <c r="H73" s="14"/>
      <c r="I73" s="14"/>
      <c r="J73" s="14"/>
    </row>
    <row r="74" spans="2:10" s="2" customFormat="1" ht="24.75" customHeight="1">
      <c r="B74" s="42"/>
      <c r="C74" s="16"/>
      <c r="D74" s="15"/>
      <c r="E74" s="15"/>
      <c r="F74" s="15"/>
      <c r="G74" s="15"/>
      <c r="H74" s="15"/>
      <c r="I74" s="15"/>
      <c r="J74" s="15"/>
    </row>
    <row r="75" spans="2:10" s="2" customFormat="1" ht="24.75" customHeight="1">
      <c r="B75" s="42"/>
      <c r="C75" s="16"/>
      <c r="D75" s="15"/>
      <c r="E75" s="15"/>
      <c r="F75" s="15"/>
      <c r="G75" s="15"/>
      <c r="H75" s="15"/>
      <c r="I75" s="15"/>
      <c r="J75" s="15"/>
    </row>
    <row r="76" spans="2:10" s="2" customFormat="1" ht="24.75" customHeight="1">
      <c r="B76" s="42"/>
      <c r="C76" s="16"/>
      <c r="D76" s="15"/>
      <c r="E76" s="15"/>
      <c r="F76" s="15"/>
      <c r="G76" s="15"/>
      <c r="H76" s="15"/>
      <c r="I76" s="15"/>
      <c r="J76" s="15"/>
    </row>
    <row r="77" spans="2:10" s="2" customFormat="1" ht="24.75" customHeight="1">
      <c r="B77" s="42"/>
      <c r="C77" s="16"/>
      <c r="D77" s="15"/>
      <c r="E77" s="15"/>
      <c r="F77" s="15"/>
      <c r="G77" s="15"/>
      <c r="H77" s="15"/>
      <c r="I77" s="15"/>
      <c r="J77" s="15"/>
    </row>
    <row r="78" spans="2:10" s="2" customFormat="1" ht="24.75" customHeight="1">
      <c r="B78" s="42"/>
      <c r="C78" s="16"/>
      <c r="D78" s="15"/>
      <c r="E78" s="15"/>
      <c r="F78" s="15"/>
      <c r="G78" s="15"/>
      <c r="H78" s="15"/>
      <c r="I78" s="15"/>
      <c r="J78" s="15"/>
    </row>
    <row r="79" spans="2:10" s="2" customFormat="1" ht="24.75" customHeight="1">
      <c r="B79" s="42"/>
      <c r="C79" s="16"/>
      <c r="D79" s="15"/>
      <c r="E79" s="15"/>
      <c r="F79" s="15"/>
      <c r="G79" s="15"/>
      <c r="H79" s="15"/>
      <c r="I79" s="15"/>
      <c r="J79" s="15"/>
    </row>
    <row r="80" spans="2:10" s="2" customFormat="1" ht="24.75" customHeight="1">
      <c r="B80" s="42"/>
      <c r="C80" s="16"/>
      <c r="D80" s="15"/>
      <c r="E80" s="15"/>
      <c r="F80" s="15"/>
      <c r="G80" s="15"/>
      <c r="H80" s="15"/>
      <c r="I80" s="15"/>
      <c r="J80" s="15"/>
    </row>
    <row r="81" spans="2:10" s="2" customFormat="1" ht="24.75" customHeight="1">
      <c r="B81" s="42"/>
      <c r="C81" s="16"/>
      <c r="D81" s="15"/>
      <c r="E81" s="15"/>
      <c r="F81" s="15"/>
      <c r="G81" s="15"/>
      <c r="H81" s="15"/>
      <c r="I81" s="15"/>
      <c r="J81" s="15"/>
    </row>
    <row r="82" spans="2:10" s="2" customFormat="1" ht="24.75" customHeight="1">
      <c r="B82" s="42"/>
      <c r="C82" s="16"/>
      <c r="D82" s="15"/>
      <c r="E82" s="15"/>
      <c r="F82" s="15"/>
      <c r="G82" s="15"/>
      <c r="H82" s="15"/>
      <c r="I82" s="15"/>
      <c r="J82" s="15"/>
    </row>
    <row r="83" spans="2:10" s="2" customFormat="1" ht="24.75" customHeight="1">
      <c r="B83" s="43"/>
      <c r="C83" s="13"/>
      <c r="D83" s="14"/>
      <c r="E83" s="14"/>
      <c r="F83" s="14"/>
      <c r="G83" s="14"/>
      <c r="H83" s="14"/>
      <c r="I83" s="14"/>
      <c r="J83" s="14"/>
    </row>
    <row r="84" spans="2:10" s="2" customFormat="1" ht="24.75" customHeight="1">
      <c r="B84" s="42"/>
      <c r="C84" s="16"/>
      <c r="D84" s="15"/>
      <c r="E84" s="15"/>
      <c r="F84" s="15"/>
      <c r="G84" s="15"/>
      <c r="H84" s="15"/>
      <c r="I84" s="15"/>
      <c r="J84" s="15"/>
    </row>
    <row r="85" spans="2:10" s="2" customFormat="1" ht="24.75" customHeight="1">
      <c r="B85" s="42"/>
      <c r="C85" s="16"/>
      <c r="D85" s="15"/>
      <c r="E85" s="15"/>
      <c r="F85" s="15"/>
      <c r="G85" s="15"/>
      <c r="H85" s="15"/>
      <c r="I85" s="15"/>
      <c r="J85" s="15"/>
    </row>
    <row r="86" spans="2:10" s="2" customFormat="1" ht="24.75" customHeight="1">
      <c r="B86" s="43"/>
      <c r="C86" s="13"/>
      <c r="D86" s="14"/>
      <c r="E86" s="14"/>
      <c r="F86" s="14"/>
      <c r="G86" s="14"/>
      <c r="H86" s="14"/>
      <c r="I86" s="14"/>
      <c r="J86" s="14"/>
    </row>
    <row r="87" spans="2:10" s="2" customFormat="1" ht="24.75" customHeight="1">
      <c r="B87" s="42"/>
      <c r="C87" s="16"/>
      <c r="D87" s="15"/>
      <c r="E87" s="15"/>
      <c r="F87" s="15"/>
      <c r="G87" s="15"/>
      <c r="H87" s="15"/>
      <c r="I87" s="15"/>
      <c r="J87" s="15"/>
    </row>
    <row r="88" spans="2:10" s="2" customFormat="1" ht="24.75" customHeight="1">
      <c r="B88" s="42"/>
      <c r="C88" s="16"/>
      <c r="D88" s="15"/>
      <c r="E88" s="15"/>
      <c r="F88" s="15"/>
      <c r="G88" s="15"/>
      <c r="H88" s="15"/>
      <c r="I88" s="15"/>
      <c r="J88" s="15"/>
    </row>
    <row r="89" spans="2:10" s="2" customFormat="1" ht="24.75" customHeight="1">
      <c r="B89" s="42"/>
      <c r="C89" s="16"/>
      <c r="D89" s="15"/>
      <c r="E89" s="15"/>
      <c r="F89" s="15"/>
      <c r="G89" s="15"/>
      <c r="H89" s="15"/>
      <c r="I89" s="15"/>
      <c r="J89" s="15"/>
    </row>
    <row r="90" spans="2:10" s="2" customFormat="1" ht="24.75" customHeight="1">
      <c r="B90" s="42"/>
      <c r="C90" s="16"/>
      <c r="D90" s="15"/>
      <c r="E90" s="15"/>
      <c r="F90" s="15"/>
      <c r="G90" s="15"/>
      <c r="H90" s="15"/>
      <c r="I90" s="15"/>
      <c r="J90" s="15"/>
    </row>
    <row r="91" spans="4:10" ht="12.75">
      <c r="D91" s="17"/>
      <c r="E91" s="17"/>
      <c r="F91" s="17"/>
      <c r="G91" s="17"/>
      <c r="H91" s="17"/>
      <c r="I91" s="17"/>
      <c r="J91" s="17"/>
    </row>
  </sheetData>
  <sheetProtection/>
  <printOptions horizontalCentered="1"/>
  <pageMargins left="0.8661417322834646" right="0.7480314960629921" top="0.3937007874015748" bottom="0.2362204724409449" header="0.5118110236220472" footer="0.5118110236220472"/>
  <pageSetup horizontalDpi="300" verticalDpi="3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4:N172"/>
  <sheetViews>
    <sheetView zoomScalePageLayoutView="0" workbookViewId="0" topLeftCell="A153">
      <selection activeCell="M173" sqref="M173"/>
    </sheetView>
  </sheetViews>
  <sheetFormatPr defaultColWidth="9.140625" defaultRowHeight="12.75"/>
  <cols>
    <col min="2" max="2" width="11.7109375" style="6" bestFit="1" customWidth="1"/>
    <col min="3" max="3" width="13.140625" style="6" customWidth="1"/>
    <col min="4" max="4" width="13.00390625" style="6" customWidth="1"/>
    <col min="5" max="5" width="13.7109375" style="6" customWidth="1"/>
    <col min="6" max="6" width="10.421875" style="6" customWidth="1"/>
    <col min="7" max="7" width="12.7109375" style="6" bestFit="1" customWidth="1"/>
    <col min="8" max="8" width="16.140625" style="1" customWidth="1"/>
    <col min="9" max="10" width="9.140625" style="1" customWidth="1"/>
    <col min="11" max="11" width="10.140625" style="0" bestFit="1" customWidth="1"/>
    <col min="14" max="14" width="14.421875" style="0" customWidth="1"/>
  </cols>
  <sheetData>
    <row r="4" spans="2:5" ht="12.75">
      <c r="B4" s="6" t="s">
        <v>32</v>
      </c>
      <c r="C4" s="6">
        <v>950021</v>
      </c>
      <c r="E4" s="6">
        <f>SUM(C4:D4)</f>
        <v>950021</v>
      </c>
    </row>
    <row r="5" spans="2:5" ht="12.75">
      <c r="B5" s="6" t="s">
        <v>33</v>
      </c>
      <c r="C5" s="6">
        <v>950021</v>
      </c>
      <c r="E5" s="6">
        <f aca="true" t="shared" si="0" ref="E5:E15">SUM(C5:D5)</f>
        <v>950021</v>
      </c>
    </row>
    <row r="6" spans="2:5" ht="12.75">
      <c r="B6" s="6" t="s">
        <v>34</v>
      </c>
      <c r="C6" s="6">
        <v>950021</v>
      </c>
      <c r="E6" s="6">
        <f t="shared" si="0"/>
        <v>950021</v>
      </c>
    </row>
    <row r="7" spans="2:5" ht="12.75">
      <c r="B7" s="6" t="s">
        <v>35</v>
      </c>
      <c r="C7" s="6">
        <v>954771.11</v>
      </c>
      <c r="D7" s="6">
        <v>10000</v>
      </c>
      <c r="E7" s="6">
        <f t="shared" si="0"/>
        <v>964771.11</v>
      </c>
    </row>
    <row r="8" spans="2:5" ht="12.75">
      <c r="B8" s="6" t="s">
        <v>36</v>
      </c>
      <c r="C8" s="6">
        <v>954771.11</v>
      </c>
      <c r="D8" s="6">
        <v>10000</v>
      </c>
      <c r="E8" s="6">
        <f t="shared" si="0"/>
        <v>964771.11</v>
      </c>
    </row>
    <row r="9" spans="2:5" ht="12.75">
      <c r="B9" s="6" t="s">
        <v>37</v>
      </c>
      <c r="C9" s="6">
        <v>954771.11</v>
      </c>
      <c r="D9" s="6">
        <v>10000</v>
      </c>
      <c r="E9" s="6">
        <f t="shared" si="0"/>
        <v>964771.11</v>
      </c>
    </row>
    <row r="10" spans="2:5" ht="12.75">
      <c r="B10" s="6" t="s">
        <v>38</v>
      </c>
      <c r="C10" s="6">
        <v>954771.11</v>
      </c>
      <c r="D10" s="6">
        <v>10000</v>
      </c>
      <c r="E10" s="6">
        <f t="shared" si="0"/>
        <v>964771.11</v>
      </c>
    </row>
    <row r="11" spans="2:5" ht="12.75">
      <c r="B11" s="6" t="s">
        <v>39</v>
      </c>
      <c r="C11" s="6">
        <v>954771.11</v>
      </c>
      <c r="D11" s="6">
        <v>10000</v>
      </c>
      <c r="E11" s="6">
        <f t="shared" si="0"/>
        <v>964771.11</v>
      </c>
    </row>
    <row r="12" spans="2:5" ht="12.75">
      <c r="B12" s="6" t="s">
        <v>40</v>
      </c>
      <c r="C12" s="6">
        <v>954771.11</v>
      </c>
      <c r="D12" s="6">
        <v>10000</v>
      </c>
      <c r="E12" s="6">
        <f t="shared" si="0"/>
        <v>964771.11</v>
      </c>
    </row>
    <row r="13" spans="2:5" ht="12.75">
      <c r="B13" s="6" t="s">
        <v>43</v>
      </c>
      <c r="C13" s="6">
        <v>964318.82</v>
      </c>
      <c r="D13" s="6">
        <v>10000</v>
      </c>
      <c r="E13" s="6">
        <f t="shared" si="0"/>
        <v>974318.82</v>
      </c>
    </row>
    <row r="14" spans="2:5" ht="12.75">
      <c r="B14" s="6" t="s">
        <v>41</v>
      </c>
      <c r="C14" s="6">
        <v>964318.82</v>
      </c>
      <c r="D14" s="6">
        <v>10000</v>
      </c>
      <c r="E14" s="6">
        <f t="shared" si="0"/>
        <v>974318.82</v>
      </c>
    </row>
    <row r="15" spans="2:5" ht="12.75">
      <c r="B15" s="6" t="s">
        <v>42</v>
      </c>
      <c r="C15" s="6">
        <v>964318.82</v>
      </c>
      <c r="D15" s="6">
        <v>10000</v>
      </c>
      <c r="E15" s="6">
        <f t="shared" si="0"/>
        <v>974318.82</v>
      </c>
    </row>
    <row r="16" spans="3:10" ht="12.75">
      <c r="C16" s="6">
        <f>SUM(C4:C15)</f>
        <v>11471646.120000001</v>
      </c>
      <c r="D16" s="6">
        <f aca="true" t="shared" si="1" ref="D16:J16">SUM(D4:D15)</f>
        <v>90000</v>
      </c>
      <c r="E16" s="6">
        <f t="shared" si="1"/>
        <v>11561646.120000001</v>
      </c>
      <c r="F16" s="6">
        <f t="shared" si="1"/>
        <v>0</v>
      </c>
      <c r="G16" s="6">
        <f t="shared" si="1"/>
        <v>0</v>
      </c>
      <c r="H16" s="6">
        <f t="shared" si="1"/>
        <v>0</v>
      </c>
      <c r="I16" s="6">
        <f t="shared" si="1"/>
        <v>0</v>
      </c>
      <c r="J16" s="6">
        <f t="shared" si="1"/>
        <v>0</v>
      </c>
    </row>
    <row r="23" spans="2:14" ht="12.75">
      <c r="B23" s="6" t="s">
        <v>32</v>
      </c>
      <c r="C23" s="7">
        <v>980000</v>
      </c>
      <c r="D23" s="6">
        <v>950021</v>
      </c>
      <c r="E23" s="6">
        <f>SUM(C23-D23)</f>
        <v>29979</v>
      </c>
      <c r="G23" s="6">
        <v>980000</v>
      </c>
      <c r="H23" s="1">
        <v>980000</v>
      </c>
      <c r="I23" s="1">
        <f>SUM(C23/H23*100)</f>
        <v>100</v>
      </c>
      <c r="J23" s="1">
        <f>SUM(H23-D23)</f>
        <v>29979</v>
      </c>
      <c r="N23" s="7">
        <v>1010000</v>
      </c>
    </row>
    <row r="24" spans="2:14" ht="12.75">
      <c r="B24" s="6" t="s">
        <v>33</v>
      </c>
      <c r="C24" s="7">
        <v>980000</v>
      </c>
      <c r="D24" s="6">
        <v>950021</v>
      </c>
      <c r="E24" s="6">
        <f aca="true" t="shared" si="2" ref="E24:E34">SUM(C24-D24)</f>
        <v>29979</v>
      </c>
      <c r="G24" s="6">
        <f aca="true" t="shared" si="3" ref="G24:G34">SUM(C24+F24)</f>
        <v>980000</v>
      </c>
      <c r="H24" s="1">
        <v>980000</v>
      </c>
      <c r="I24" s="1">
        <f aca="true" t="shared" si="4" ref="I24:I34">SUM(C24/H24*100)</f>
        <v>100</v>
      </c>
      <c r="J24" s="1">
        <f aca="true" t="shared" si="5" ref="J24:J34">SUM(H24-D24)</f>
        <v>29979</v>
      </c>
      <c r="N24" s="7">
        <v>980000</v>
      </c>
    </row>
    <row r="25" spans="2:14" ht="12.75">
      <c r="B25" s="6" t="s">
        <v>34</v>
      </c>
      <c r="C25" s="7">
        <v>980000</v>
      </c>
      <c r="D25" s="6">
        <v>950021</v>
      </c>
      <c r="E25" s="6">
        <f t="shared" si="2"/>
        <v>29979</v>
      </c>
      <c r="G25" s="6">
        <f t="shared" si="3"/>
        <v>980000</v>
      </c>
      <c r="H25" s="1">
        <v>980000</v>
      </c>
      <c r="I25" s="1">
        <f t="shared" si="4"/>
        <v>100</v>
      </c>
      <c r="J25" s="1">
        <f t="shared" si="5"/>
        <v>29979</v>
      </c>
      <c r="N25" s="7">
        <v>980000</v>
      </c>
    </row>
    <row r="26" spans="2:14" ht="12.75">
      <c r="B26" s="6" t="s">
        <v>35</v>
      </c>
      <c r="C26" s="7">
        <v>985000</v>
      </c>
      <c r="D26" s="6">
        <v>960021</v>
      </c>
      <c r="E26" s="6">
        <f t="shared" si="2"/>
        <v>24979</v>
      </c>
      <c r="F26" s="6">
        <v>50000</v>
      </c>
      <c r="G26" s="6">
        <f t="shared" si="3"/>
        <v>1035000</v>
      </c>
      <c r="H26" s="1">
        <v>990000</v>
      </c>
      <c r="I26" s="1">
        <f t="shared" si="4"/>
        <v>99.4949494949495</v>
      </c>
      <c r="J26" s="1">
        <f t="shared" si="5"/>
        <v>29979</v>
      </c>
      <c r="K26" s="1"/>
      <c r="N26" s="7">
        <v>1010000</v>
      </c>
    </row>
    <row r="27" spans="2:14" ht="12.75">
      <c r="B27" s="6" t="s">
        <v>36</v>
      </c>
      <c r="C27" s="7">
        <v>985000</v>
      </c>
      <c r="D27" s="6">
        <v>960021</v>
      </c>
      <c r="E27" s="6">
        <f t="shared" si="2"/>
        <v>24979</v>
      </c>
      <c r="F27" s="6">
        <v>50000</v>
      </c>
      <c r="G27" s="6">
        <f t="shared" si="3"/>
        <v>1035000</v>
      </c>
      <c r="H27" s="1">
        <v>990000</v>
      </c>
      <c r="I27" s="1">
        <f t="shared" si="4"/>
        <v>99.4949494949495</v>
      </c>
      <c r="J27" s="1">
        <f t="shared" si="5"/>
        <v>29979</v>
      </c>
      <c r="K27" s="1"/>
      <c r="N27" s="7">
        <v>1035000</v>
      </c>
    </row>
    <row r="28" spans="2:14" ht="12.75">
      <c r="B28" s="6" t="s">
        <v>37</v>
      </c>
      <c r="C28" s="7">
        <v>985000</v>
      </c>
      <c r="D28" s="6">
        <v>960021</v>
      </c>
      <c r="E28" s="6">
        <f t="shared" si="2"/>
        <v>24979</v>
      </c>
      <c r="F28" s="6">
        <v>50000</v>
      </c>
      <c r="G28" s="6">
        <f t="shared" si="3"/>
        <v>1035000</v>
      </c>
      <c r="H28" s="1">
        <v>990000</v>
      </c>
      <c r="I28" s="1">
        <f t="shared" si="4"/>
        <v>99.4949494949495</v>
      </c>
      <c r="J28" s="1">
        <f t="shared" si="5"/>
        <v>29979</v>
      </c>
      <c r="N28" s="7">
        <v>985000</v>
      </c>
    </row>
    <row r="29" spans="2:14" ht="12.75">
      <c r="B29" s="6" t="s">
        <v>38</v>
      </c>
      <c r="C29" s="7">
        <v>985000</v>
      </c>
      <c r="D29" s="6">
        <v>960021</v>
      </c>
      <c r="E29" s="6">
        <f t="shared" si="2"/>
        <v>24979</v>
      </c>
      <c r="F29" s="6">
        <v>50000</v>
      </c>
      <c r="G29" s="6">
        <f t="shared" si="3"/>
        <v>1035000</v>
      </c>
      <c r="H29" s="1">
        <v>990000</v>
      </c>
      <c r="I29" s="1">
        <f t="shared" si="4"/>
        <v>99.4949494949495</v>
      </c>
      <c r="J29" s="1">
        <f t="shared" si="5"/>
        <v>29979</v>
      </c>
      <c r="N29" s="7">
        <v>1030000</v>
      </c>
    </row>
    <row r="30" spans="2:14" ht="12.75">
      <c r="B30" s="6" t="s">
        <v>39</v>
      </c>
      <c r="C30" s="7">
        <v>985000</v>
      </c>
      <c r="D30" s="6">
        <v>960021</v>
      </c>
      <c r="E30" s="6">
        <f t="shared" si="2"/>
        <v>24979</v>
      </c>
      <c r="F30" s="6">
        <v>50000</v>
      </c>
      <c r="G30" s="6">
        <f t="shared" si="3"/>
        <v>1035000</v>
      </c>
      <c r="H30" s="1">
        <v>990000</v>
      </c>
      <c r="I30" s="1">
        <f t="shared" si="4"/>
        <v>99.4949494949495</v>
      </c>
      <c r="J30" s="1">
        <f t="shared" si="5"/>
        <v>29979</v>
      </c>
      <c r="N30" s="7">
        <v>1030000</v>
      </c>
    </row>
    <row r="31" spans="2:14" ht="12.75">
      <c r="B31" s="6" t="s">
        <v>40</v>
      </c>
      <c r="C31" s="7">
        <v>985000</v>
      </c>
      <c r="D31" s="6">
        <v>960021</v>
      </c>
      <c r="E31" s="6">
        <f t="shared" si="2"/>
        <v>24979</v>
      </c>
      <c r="F31" s="6">
        <v>50000</v>
      </c>
      <c r="G31" s="6">
        <f t="shared" si="3"/>
        <v>1035000</v>
      </c>
      <c r="H31" s="1">
        <v>990000</v>
      </c>
      <c r="I31" s="1">
        <f t="shared" si="4"/>
        <v>99.4949494949495</v>
      </c>
      <c r="J31" s="1">
        <f t="shared" si="5"/>
        <v>29979</v>
      </c>
      <c r="N31" s="7">
        <v>985000</v>
      </c>
    </row>
    <row r="32" spans="2:14" ht="12.75">
      <c r="B32" s="6" t="s">
        <v>43</v>
      </c>
      <c r="C32" s="7">
        <v>995000</v>
      </c>
      <c r="D32" s="6">
        <v>970000</v>
      </c>
      <c r="E32" s="6">
        <f t="shared" si="2"/>
        <v>25000</v>
      </c>
      <c r="F32" s="6">
        <v>50000</v>
      </c>
      <c r="G32" s="6">
        <f t="shared" si="3"/>
        <v>1045000</v>
      </c>
      <c r="H32" s="1">
        <v>1000000</v>
      </c>
      <c r="I32" s="1">
        <f t="shared" si="4"/>
        <v>99.5</v>
      </c>
      <c r="J32" s="1">
        <f t="shared" si="5"/>
        <v>30000</v>
      </c>
      <c r="N32" s="7">
        <v>1030000</v>
      </c>
    </row>
    <row r="33" spans="2:14" ht="12.75">
      <c r="B33" s="6" t="s">
        <v>41</v>
      </c>
      <c r="C33" s="7">
        <v>995000</v>
      </c>
      <c r="D33" s="6">
        <v>970000</v>
      </c>
      <c r="E33" s="6">
        <f t="shared" si="2"/>
        <v>25000</v>
      </c>
      <c r="F33" s="6">
        <v>50000</v>
      </c>
      <c r="G33" s="6">
        <f t="shared" si="3"/>
        <v>1045000</v>
      </c>
      <c r="H33" s="1">
        <v>1000000</v>
      </c>
      <c r="I33" s="1">
        <f t="shared" si="4"/>
        <v>99.5</v>
      </c>
      <c r="J33" s="1">
        <f t="shared" si="5"/>
        <v>30000</v>
      </c>
      <c r="N33" s="7">
        <v>995000</v>
      </c>
    </row>
    <row r="34" spans="2:14" ht="12.75">
      <c r="B34" s="6" t="s">
        <v>42</v>
      </c>
      <c r="C34" s="7">
        <v>995000</v>
      </c>
      <c r="D34" s="6">
        <v>970000</v>
      </c>
      <c r="E34" s="6">
        <f t="shared" si="2"/>
        <v>25000</v>
      </c>
      <c r="F34" s="6">
        <v>50000</v>
      </c>
      <c r="G34" s="6">
        <f t="shared" si="3"/>
        <v>1045000</v>
      </c>
      <c r="H34" s="1">
        <v>1000000</v>
      </c>
      <c r="I34" s="1">
        <f t="shared" si="4"/>
        <v>99.5</v>
      </c>
      <c r="J34" s="1">
        <f t="shared" si="5"/>
        <v>30000</v>
      </c>
      <c r="K34" s="1"/>
      <c r="L34" s="1"/>
      <c r="M34" s="1"/>
      <c r="N34" s="7">
        <v>1020000</v>
      </c>
    </row>
    <row r="35" spans="3:14" ht="12.75">
      <c r="C35" s="7">
        <f aca="true" t="shared" si="6" ref="C35:H35">SUM(C23:C34)</f>
        <v>11835000</v>
      </c>
      <c r="D35" s="6">
        <f t="shared" si="6"/>
        <v>11520189</v>
      </c>
      <c r="E35" s="6">
        <f t="shared" si="6"/>
        <v>314811</v>
      </c>
      <c r="F35" s="6">
        <f t="shared" si="6"/>
        <v>450000</v>
      </c>
      <c r="G35" s="6">
        <f t="shared" si="6"/>
        <v>12285000</v>
      </c>
      <c r="H35" s="1">
        <f t="shared" si="6"/>
        <v>11880000</v>
      </c>
      <c r="K35" s="1"/>
      <c r="L35" s="1"/>
      <c r="M35" s="1"/>
      <c r="N35" s="1">
        <f>SUM(N23:N34)</f>
        <v>12090000</v>
      </c>
    </row>
    <row r="36" spans="11:14" ht="12.75">
      <c r="K36" s="1"/>
      <c r="L36" s="1"/>
      <c r="M36" s="1"/>
      <c r="N36" s="1">
        <f>SUM(N35-C35)</f>
        <v>255000</v>
      </c>
    </row>
    <row r="37" spans="11:14" ht="12.75">
      <c r="K37" s="1">
        <v>980000</v>
      </c>
      <c r="L37" s="1"/>
      <c r="M37" s="1"/>
      <c r="N37" s="1"/>
    </row>
    <row r="38" spans="7:14" ht="12.75">
      <c r="G38" s="6">
        <f>SUM(G35-C35)</f>
        <v>450000</v>
      </c>
      <c r="K38" s="1">
        <v>0.5</v>
      </c>
      <c r="L38" s="1"/>
      <c r="M38" s="1"/>
      <c r="N38" s="1"/>
    </row>
    <row r="39" spans="2:14" ht="12.75">
      <c r="B39" s="6" t="s">
        <v>32</v>
      </c>
      <c r="C39" s="6">
        <v>50000</v>
      </c>
      <c r="K39" s="1">
        <f>SUM(K37*K38/100)</f>
        <v>4900</v>
      </c>
      <c r="L39" s="1"/>
      <c r="M39" s="1"/>
      <c r="N39" s="1"/>
    </row>
    <row r="40" spans="2:14" ht="12.75">
      <c r="B40" s="6" t="s">
        <v>33</v>
      </c>
      <c r="K40" s="1">
        <f>SUM(K37+K39)</f>
        <v>984900</v>
      </c>
      <c r="L40" s="1"/>
      <c r="M40" s="1"/>
      <c r="N40" s="1"/>
    </row>
    <row r="41" spans="2:14" ht="12.75">
      <c r="B41" s="6" t="s">
        <v>34</v>
      </c>
      <c r="K41" s="1">
        <v>1</v>
      </c>
      <c r="L41" s="1"/>
      <c r="M41" s="1"/>
      <c r="N41" s="7">
        <v>980000</v>
      </c>
    </row>
    <row r="42" spans="2:14" ht="12.75">
      <c r="B42" s="6" t="s">
        <v>35</v>
      </c>
      <c r="C42" s="6">
        <v>50000</v>
      </c>
      <c r="K42" s="1">
        <f>SUM(K40*K41/100)</f>
        <v>9849</v>
      </c>
      <c r="L42" s="1"/>
      <c r="M42" s="1"/>
      <c r="N42" s="7">
        <v>980000</v>
      </c>
    </row>
    <row r="43" spans="2:14" ht="12.75">
      <c r="B43" s="6" t="s">
        <v>36</v>
      </c>
      <c r="C43" s="6">
        <v>50000</v>
      </c>
      <c r="K43" s="1">
        <f>SUM(K42+K40)</f>
        <v>994749</v>
      </c>
      <c r="L43" s="1"/>
      <c r="M43" s="1"/>
      <c r="N43" s="7">
        <v>980000</v>
      </c>
    </row>
    <row r="44" spans="2:14" ht="12.75">
      <c r="B44" s="6" t="s">
        <v>37</v>
      </c>
      <c r="N44" s="7">
        <v>985000</v>
      </c>
    </row>
    <row r="45" spans="2:14" ht="12.75">
      <c r="B45" s="6" t="s">
        <v>38</v>
      </c>
      <c r="C45" s="6">
        <v>50000</v>
      </c>
      <c r="N45" s="7">
        <v>985000</v>
      </c>
    </row>
    <row r="46" spans="2:14" ht="12.75">
      <c r="B46" s="6" t="s">
        <v>39</v>
      </c>
      <c r="C46" s="6">
        <v>50000</v>
      </c>
      <c r="N46" s="7">
        <v>985000</v>
      </c>
    </row>
    <row r="47" spans="2:14" ht="12.75">
      <c r="B47" s="6" t="s">
        <v>40</v>
      </c>
      <c r="N47" s="7">
        <v>985000</v>
      </c>
    </row>
    <row r="48" spans="2:14" ht="12.75">
      <c r="B48" s="6" t="s">
        <v>43</v>
      </c>
      <c r="C48" s="6">
        <v>50000</v>
      </c>
      <c r="N48" s="7">
        <v>985000</v>
      </c>
    </row>
    <row r="49" spans="2:14" ht="12.75">
      <c r="B49" s="6" t="s">
        <v>41</v>
      </c>
      <c r="N49" s="7">
        <v>985000</v>
      </c>
    </row>
    <row r="50" spans="2:14" ht="12.75">
      <c r="B50" s="6" t="s">
        <v>42</v>
      </c>
      <c r="C50" s="6">
        <v>50000</v>
      </c>
      <c r="N50" s="7">
        <v>995000</v>
      </c>
    </row>
    <row r="51" spans="3:14" ht="12.75">
      <c r="C51" s="6">
        <f>SUM(C39:C50)</f>
        <v>350000</v>
      </c>
      <c r="N51" s="7">
        <v>995000</v>
      </c>
    </row>
    <row r="52" ht="12.75">
      <c r="N52" s="7">
        <v>995000</v>
      </c>
    </row>
    <row r="134" spans="3:4" ht="12.75">
      <c r="C134" s="6">
        <v>25000000</v>
      </c>
      <c r="D134" s="6">
        <v>1000000</v>
      </c>
    </row>
    <row r="135" spans="3:4" ht="12.75">
      <c r="C135" s="6">
        <f>SUM(C134/4)</f>
        <v>6250000</v>
      </c>
      <c r="D135" s="6">
        <f>SUM(D134/4)</f>
        <v>250000</v>
      </c>
    </row>
    <row r="139" ht="12.75">
      <c r="C139" s="6">
        <v>2050000</v>
      </c>
    </row>
    <row r="140" ht="12.75">
      <c r="C140" s="6">
        <v>100000</v>
      </c>
    </row>
    <row r="141" ht="12.75">
      <c r="C141" s="6">
        <v>24000</v>
      </c>
    </row>
    <row r="142" ht="12.75">
      <c r="C142" s="6">
        <v>1500000</v>
      </c>
    </row>
    <row r="143" ht="12.75">
      <c r="C143" s="6">
        <v>1970000</v>
      </c>
    </row>
    <row r="144" ht="12.75">
      <c r="C144" s="6">
        <v>958560</v>
      </c>
    </row>
    <row r="145" ht="12.75">
      <c r="C145" s="6">
        <f>SUM(C139:C144)</f>
        <v>6602560</v>
      </c>
    </row>
    <row r="146" ht="12.75">
      <c r="C146" s="6">
        <v>2100000</v>
      </c>
    </row>
    <row r="147" ht="12.75">
      <c r="C147" s="6">
        <f>SUM(C145:C146)</f>
        <v>8702560</v>
      </c>
    </row>
    <row r="153" spans="3:5" ht="12.75">
      <c r="C153" s="6">
        <v>70</v>
      </c>
      <c r="D153" s="6">
        <v>370</v>
      </c>
      <c r="E153" s="6">
        <f>SUM(C153*D153)</f>
        <v>25900</v>
      </c>
    </row>
    <row r="154" spans="3:5" ht="12.75">
      <c r="C154" s="6">
        <v>1</v>
      </c>
      <c r="D154" s="6">
        <v>550</v>
      </c>
      <c r="E154" s="6">
        <f aca="true" t="shared" si="7" ref="E154:E169">SUM(C154*D154)</f>
        <v>550</v>
      </c>
    </row>
    <row r="155" spans="3:5" ht="12.75">
      <c r="C155" s="6">
        <v>8</v>
      </c>
      <c r="D155" s="6">
        <v>200</v>
      </c>
      <c r="E155" s="6">
        <f t="shared" si="7"/>
        <v>1600</v>
      </c>
    </row>
    <row r="156" spans="3:5" ht="12.75">
      <c r="C156" s="6">
        <v>5</v>
      </c>
      <c r="D156" s="6">
        <v>165</v>
      </c>
      <c r="E156" s="6">
        <f t="shared" si="7"/>
        <v>825</v>
      </c>
    </row>
    <row r="157" spans="3:5" ht="12.75">
      <c r="C157" s="6">
        <v>100</v>
      </c>
      <c r="D157" s="6">
        <v>3</v>
      </c>
      <c r="E157" s="6">
        <f t="shared" si="7"/>
        <v>300</v>
      </c>
    </row>
    <row r="158" spans="3:5" ht="12.75">
      <c r="C158" s="6">
        <v>150</v>
      </c>
      <c r="D158" s="6">
        <v>6</v>
      </c>
      <c r="E158" s="6">
        <f t="shared" si="7"/>
        <v>900</v>
      </c>
    </row>
    <row r="159" spans="3:5" ht="12.75">
      <c r="C159" s="6">
        <v>5</v>
      </c>
      <c r="D159" s="6">
        <v>30</v>
      </c>
      <c r="E159" s="6">
        <f t="shared" si="7"/>
        <v>150</v>
      </c>
    </row>
    <row r="160" spans="3:5" ht="12.75">
      <c r="C160" s="6">
        <v>2</v>
      </c>
      <c r="D160" s="6">
        <v>35</v>
      </c>
      <c r="E160" s="6">
        <f t="shared" si="7"/>
        <v>70</v>
      </c>
    </row>
    <row r="161" spans="3:5" ht="12.75">
      <c r="C161" s="6">
        <v>5</v>
      </c>
      <c r="D161" s="6">
        <v>6</v>
      </c>
      <c r="E161" s="6">
        <f t="shared" si="7"/>
        <v>30</v>
      </c>
    </row>
    <row r="162" spans="3:5" ht="12.75">
      <c r="C162" s="6">
        <v>5</v>
      </c>
      <c r="D162" s="6">
        <v>23</v>
      </c>
      <c r="E162" s="6">
        <f t="shared" si="7"/>
        <v>115</v>
      </c>
    </row>
    <row r="163" spans="3:5" ht="12.75">
      <c r="C163" s="6">
        <v>2</v>
      </c>
      <c r="D163" s="6">
        <v>28</v>
      </c>
      <c r="E163" s="6">
        <f t="shared" si="7"/>
        <v>56</v>
      </c>
    </row>
    <row r="164" spans="3:5" ht="12.75">
      <c r="C164" s="6">
        <v>4</v>
      </c>
      <c r="D164" s="6">
        <v>85</v>
      </c>
      <c r="E164" s="6">
        <f t="shared" si="7"/>
        <v>340</v>
      </c>
    </row>
    <row r="165" spans="3:5" ht="12.75">
      <c r="C165" s="6">
        <v>2</v>
      </c>
      <c r="D165" s="6">
        <v>1500</v>
      </c>
      <c r="E165" s="6">
        <f t="shared" si="7"/>
        <v>3000</v>
      </c>
    </row>
    <row r="166" spans="3:5" ht="12.75">
      <c r="C166" s="6">
        <v>2</v>
      </c>
      <c r="D166" s="6">
        <v>900</v>
      </c>
      <c r="E166" s="6">
        <f t="shared" si="7"/>
        <v>1800</v>
      </c>
    </row>
    <row r="167" spans="3:5" ht="12.75">
      <c r="C167" s="6">
        <v>2</v>
      </c>
      <c r="D167" s="6">
        <v>1000</v>
      </c>
      <c r="E167" s="6">
        <f t="shared" si="7"/>
        <v>2000</v>
      </c>
    </row>
    <row r="168" spans="3:5" ht="12.75">
      <c r="C168" s="6">
        <v>2</v>
      </c>
      <c r="D168" s="6">
        <v>850</v>
      </c>
      <c r="E168" s="6">
        <f t="shared" si="7"/>
        <v>1700</v>
      </c>
    </row>
    <row r="169" spans="3:5" ht="12.75">
      <c r="C169" s="6">
        <v>2</v>
      </c>
      <c r="D169" s="6">
        <v>1000</v>
      </c>
      <c r="E169" s="6">
        <f t="shared" si="7"/>
        <v>2000</v>
      </c>
    </row>
    <row r="170" ht="12.75">
      <c r="E170" s="6">
        <f>SUM(E153:E169)</f>
        <v>41336</v>
      </c>
    </row>
    <row r="171" ht="12.75">
      <c r="E171" s="6">
        <v>1.2</v>
      </c>
    </row>
    <row r="172" ht="12.75">
      <c r="E172" s="6">
        <f>SUM(E170*E171)</f>
        <v>49603.2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direktor</dc:creator>
  <cp:keywords/>
  <dc:description/>
  <cp:lastModifiedBy>JPZUZS Obrenovac</cp:lastModifiedBy>
  <cp:lastPrinted>2014-11-27T09:13:30Z</cp:lastPrinted>
  <dcterms:created xsi:type="dcterms:W3CDTF">2008-12-18T08:04:44Z</dcterms:created>
  <dcterms:modified xsi:type="dcterms:W3CDTF">2014-11-27T09:13:41Z</dcterms:modified>
  <cp:category/>
  <cp:version/>
  <cp:contentType/>
  <cp:contentStatus/>
</cp:coreProperties>
</file>