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izvršeni rashodi" sheetId="1" r:id="rId1"/>
    <sheet name="извршена улагања" sheetId="6" r:id="rId2"/>
    <sheet name="izvršeni prihodi" sheetId="7" r:id="rId3"/>
    <sheet name="Sheet2" sheetId="8" r:id="rId4"/>
  </sheets>
  <definedNames>
    <definedName name="_xlnm.Print_Area" localSheetId="0">'izvršeni rashodi'!$A$1:$H$186</definedName>
    <definedName name="_xlnm.Print_Area" localSheetId="1">'извршена улагања'!$A$1:$I$51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8" i="6" l="1"/>
  <c r="H36" i="6"/>
  <c r="H16" i="6"/>
  <c r="E146" i="1" l="1"/>
  <c r="E186" i="1" s="1"/>
  <c r="E183" i="1"/>
  <c r="I32" i="6"/>
  <c r="D11" i="6"/>
  <c r="I8" i="6"/>
  <c r="H70" i="1"/>
  <c r="G83" i="1" l="1"/>
  <c r="G20" i="1" l="1"/>
  <c r="H117" i="1" l="1"/>
  <c r="H93" i="1"/>
  <c r="C7" i="7" l="1"/>
  <c r="D7" i="7"/>
  <c r="B7" i="7"/>
  <c r="E5" i="7"/>
  <c r="E6" i="7"/>
  <c r="E4" i="7"/>
  <c r="I28" i="6" l="1"/>
  <c r="I27" i="6"/>
  <c r="D16" i="6"/>
  <c r="F124" i="1"/>
  <c r="F120" i="1"/>
  <c r="F101" i="1"/>
  <c r="F83" i="1"/>
  <c r="F29" i="1"/>
  <c r="F20" i="1"/>
  <c r="F12" i="1"/>
  <c r="E8" i="1"/>
  <c r="F8" i="1"/>
  <c r="G8" i="1"/>
  <c r="G95" i="1"/>
  <c r="G101" i="1"/>
  <c r="G111" i="1"/>
  <c r="G120" i="1"/>
  <c r="G144" i="1"/>
  <c r="F166" i="1"/>
  <c r="G166" i="1"/>
  <c r="F182" i="1"/>
  <c r="G182" i="1"/>
  <c r="E25" i="6"/>
  <c r="F25" i="6"/>
  <c r="G25" i="6"/>
  <c r="H25" i="6"/>
  <c r="D25" i="6"/>
  <c r="I15" i="6"/>
  <c r="E11" i="6"/>
  <c r="F11" i="6"/>
  <c r="H11" i="6"/>
  <c r="I10" i="6"/>
  <c r="I9" i="6"/>
  <c r="I21" i="6"/>
  <c r="I22" i="6"/>
  <c r="I23" i="6"/>
  <c r="I24" i="6"/>
  <c r="E44" i="6"/>
  <c r="F44" i="6"/>
  <c r="G44" i="6"/>
  <c r="H44" i="6"/>
  <c r="D44" i="6"/>
  <c r="I43" i="6"/>
  <c r="G10" i="6"/>
  <c r="G9" i="6"/>
  <c r="G124" i="1"/>
  <c r="E124" i="1"/>
  <c r="E29" i="1"/>
  <c r="H42" i="1"/>
  <c r="G45" i="1"/>
  <c r="G29" i="1"/>
  <c r="E20" i="1"/>
  <c r="E45" i="1"/>
  <c r="G12" i="1"/>
  <c r="E12" i="1"/>
  <c r="H72" i="1"/>
  <c r="H13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30" i="1"/>
  <c r="H31" i="1"/>
  <c r="H32" i="1"/>
  <c r="H33" i="1"/>
  <c r="H34" i="1"/>
  <c r="H35" i="1"/>
  <c r="H36" i="1"/>
  <c r="H37" i="1"/>
  <c r="H38" i="1"/>
  <c r="H39" i="1"/>
  <c r="H40" i="1"/>
  <c r="H41" i="1"/>
  <c r="H50" i="1"/>
  <c r="H43" i="1"/>
  <c r="H46" i="1"/>
  <c r="H47" i="1"/>
  <c r="H48" i="1"/>
  <c r="H49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28" i="1"/>
  <c r="H66" i="1"/>
  <c r="H67" i="1"/>
  <c r="H44" i="1"/>
  <c r="H68" i="1"/>
  <c r="H69" i="1"/>
  <c r="H71" i="1"/>
  <c r="H76" i="1"/>
  <c r="H77" i="1"/>
  <c r="H78" i="1"/>
  <c r="H79" i="1"/>
  <c r="H80" i="1"/>
  <c r="H81" i="1"/>
  <c r="H82" i="1"/>
  <c r="H87" i="1"/>
  <c r="H88" i="1"/>
  <c r="H89" i="1"/>
  <c r="H90" i="1"/>
  <c r="H91" i="1"/>
  <c r="H92" i="1"/>
  <c r="H94" i="1"/>
  <c r="H98" i="1"/>
  <c r="H99" i="1"/>
  <c r="H100" i="1"/>
  <c r="H105" i="1"/>
  <c r="H107" i="1"/>
  <c r="H108" i="1"/>
  <c r="H110" i="1"/>
  <c r="H115" i="1"/>
  <c r="H116" i="1"/>
  <c r="H118" i="1"/>
  <c r="H119" i="1"/>
  <c r="H123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51" i="1"/>
  <c r="H153" i="1"/>
  <c r="H155" i="1"/>
  <c r="H156" i="1"/>
  <c r="H157" i="1"/>
  <c r="H158" i="1"/>
  <c r="H159" i="1"/>
  <c r="H160" i="1"/>
  <c r="H161" i="1"/>
  <c r="H162" i="1"/>
  <c r="H163" i="1"/>
  <c r="H164" i="1"/>
  <c r="H165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E182" i="1"/>
  <c r="E166" i="1"/>
  <c r="E144" i="1"/>
  <c r="E120" i="1"/>
  <c r="E111" i="1"/>
  <c r="E101" i="1"/>
  <c r="E95" i="1"/>
  <c r="E83" i="1"/>
  <c r="E7" i="7" l="1"/>
  <c r="E73" i="1"/>
  <c r="H182" i="1"/>
  <c r="I11" i="6"/>
  <c r="F183" i="1"/>
  <c r="G183" i="1"/>
  <c r="H111" i="1"/>
  <c r="H12" i="1"/>
  <c r="H124" i="1"/>
  <c r="G73" i="1"/>
  <c r="G146" i="1" s="1"/>
  <c r="H95" i="1"/>
  <c r="H144" i="1"/>
  <c r="G11" i="6"/>
  <c r="I44" i="6"/>
  <c r="H120" i="1"/>
  <c r="H101" i="1"/>
  <c r="H45" i="1"/>
  <c r="H83" i="1"/>
  <c r="H29" i="1"/>
  <c r="H20" i="1"/>
  <c r="H166" i="1"/>
  <c r="I42" i="6"/>
  <c r="I41" i="6"/>
  <c r="H34" i="6"/>
  <c r="G34" i="6"/>
  <c r="F34" i="6"/>
  <c r="E34" i="6"/>
  <c r="D34" i="6"/>
  <c r="D36" i="6" s="1"/>
  <c r="I33" i="6"/>
  <c r="I31" i="6"/>
  <c r="I20" i="6"/>
  <c r="I19" i="6"/>
  <c r="G16" i="6"/>
  <c r="F16" i="6"/>
  <c r="E16" i="6"/>
  <c r="I14" i="6"/>
  <c r="G186" i="1" l="1"/>
  <c r="H183" i="1"/>
  <c r="I25" i="6"/>
  <c r="E36" i="6"/>
  <c r="G36" i="6"/>
  <c r="F36" i="6"/>
  <c r="H73" i="1"/>
  <c r="I34" i="6"/>
  <c r="I16" i="6"/>
  <c r="F63" i="1"/>
  <c r="F144" i="1"/>
  <c r="F110" i="1"/>
  <c r="F111" i="1" s="1"/>
  <c r="F89" i="1"/>
  <c r="F85" i="1"/>
  <c r="F72" i="1"/>
  <c r="H186" i="1" l="1"/>
  <c r="E48" i="6"/>
  <c r="F48" i="6"/>
  <c r="G48" i="6"/>
  <c r="D48" i="6"/>
  <c r="H146" i="1"/>
  <c r="I36" i="6" l="1"/>
  <c r="I48" i="6" l="1"/>
  <c r="F73" i="1"/>
  <c r="F186" i="1"/>
  <c r="F45" i="1"/>
  <c r="F48" i="1"/>
  <c r="F91" i="1"/>
  <c r="F95" i="1"/>
  <c r="F146" i="1"/>
</calcChain>
</file>

<file path=xl/comments1.xml><?xml version="1.0" encoding="utf-8"?>
<comments xmlns="http://schemas.openxmlformats.org/spreadsheetml/2006/main">
  <authors>
    <author>JPZUZS Obrenovac</author>
  </authors>
  <commentList>
    <comment ref="A28" authorId="0">
      <text>
        <r>
          <rPr>
            <b/>
            <sz val="9"/>
            <color indexed="81"/>
            <rFont val="Tahoma"/>
            <family val="2"/>
            <charset val="238"/>
          </rPr>
          <t>JPZUZS Obrenovac:</t>
        </r>
        <r>
          <rPr>
            <sz val="9"/>
            <color indexed="81"/>
            <rFont val="Tahoma"/>
            <family val="2"/>
            <charset val="238"/>
          </rPr>
          <t xml:space="preserve">
пребацити у групу трошкови запослених
</t>
        </r>
      </text>
    </comment>
    <comment ref="A50" authorId="0">
      <text>
        <r>
          <rPr>
            <b/>
            <sz val="9"/>
            <color indexed="81"/>
            <rFont val="Tahoma"/>
            <family val="2"/>
            <charset val="238"/>
          </rPr>
          <t>JPZUZS Obrenovac:</t>
        </r>
        <r>
          <rPr>
            <sz val="9"/>
            <color indexed="81"/>
            <rFont val="Tahoma"/>
            <family val="2"/>
            <charset val="238"/>
          </rPr>
          <t xml:space="preserve">
пребацити у групу одржаванје софтвера
</t>
        </r>
      </text>
    </comment>
    <comment ref="D65" authorId="0">
      <text>
        <r>
          <rPr>
            <b/>
            <sz val="9"/>
            <color indexed="81"/>
            <rFont val="Tahoma"/>
            <family val="2"/>
            <charset val="238"/>
          </rPr>
          <t>JPZUZS Obrenovac:</t>
        </r>
        <r>
          <rPr>
            <sz val="9"/>
            <color indexed="81"/>
            <rFont val="Tahoma"/>
            <family val="2"/>
            <charset val="238"/>
          </rPr>
          <t xml:space="preserve">
prebaciti rebalansom na uređenje sl.jav.povr.</t>
        </r>
      </text>
    </comment>
    <comment ref="D70" authorId="0">
      <text>
        <r>
          <rPr>
            <b/>
            <sz val="9"/>
            <color indexed="81"/>
            <rFont val="Tahoma"/>
            <family val="2"/>
            <charset val="238"/>
          </rPr>
          <t>JPZUZS Obrenovac:</t>
        </r>
        <r>
          <rPr>
            <sz val="9"/>
            <color indexed="81"/>
            <rFont val="Tahoma"/>
            <family val="2"/>
            <charset val="238"/>
          </rPr>
          <t xml:space="preserve">
пребацити у класицан део</t>
        </r>
      </text>
    </comment>
  </commentList>
</comments>
</file>

<file path=xl/sharedStrings.xml><?xml version="1.0" encoding="utf-8"?>
<sst xmlns="http://schemas.openxmlformats.org/spreadsheetml/2006/main" count="533" uniqueCount="303">
  <si>
    <t>Опис посла</t>
  </si>
  <si>
    <t>Први квартал 2018</t>
  </si>
  <si>
    <t>Други квартал 2018</t>
  </si>
  <si>
    <t>Трошкови електричне енергије</t>
  </si>
  <si>
    <t xml:space="preserve">Трошкови горива </t>
  </si>
  <si>
    <t>Трошкови набавке хтз опреме и сл.</t>
  </si>
  <si>
    <t>Трошкови зарада и накнада зарада(бруто)</t>
  </si>
  <si>
    <t>Трошкови пореза и доприноса на зараде и накнаде на терет послодавца</t>
  </si>
  <si>
    <t>Трошкови накнада по уговору о привременим и повременим пословима</t>
  </si>
  <si>
    <t>Трошкови накнада члановима  надзорног одбора</t>
  </si>
  <si>
    <t>Накнаде трошкова превоза на радно место и са радног места</t>
  </si>
  <si>
    <t>Остале накнаде трошкова запосленима</t>
  </si>
  <si>
    <t>Трошкови стручног образовања и усавршавања запослених</t>
  </si>
  <si>
    <t>Трошкови чишћења просторија</t>
  </si>
  <si>
    <t>Трошкови обезбеђења</t>
  </si>
  <si>
    <t>Трошкови паркирања службеног возила</t>
  </si>
  <si>
    <t>Трошкови премија осигурања (непокретности, опреме и запослених)</t>
  </si>
  <si>
    <t>Трошкови платног промета</t>
  </si>
  <si>
    <t>Таксе (административне, судске, регистрационе, локалне и др.)</t>
  </si>
  <si>
    <t xml:space="preserve">Претплата на часописе </t>
  </si>
  <si>
    <t>Сузбијање штетних организама (комарци, крпељи, глодари  и др.)</t>
  </si>
  <si>
    <t>Мерење и анализа концентрације алергеног полена</t>
  </si>
  <si>
    <t>Подизање јавне свести о мерама и значају сузбијања  амброзије</t>
  </si>
  <si>
    <t>Организовање  медијске кампање за подизање јавне свести о мерама и значају сузбијања  амброзије</t>
  </si>
  <si>
    <t>Набавка потрошног и другог материјала (уља, мазива,гориво, кесе, рукавице, силк,садолин, фарба и др.)</t>
  </si>
  <si>
    <t>Хемијско третирање и прихрана заштићених стабала у ЗП „Група стабала храста лужњака код Јозића колибе“</t>
  </si>
  <si>
    <t xml:space="preserve">Набавка услуга превоза за потребе презентације ЗП </t>
  </si>
  <si>
    <t>Услуге чувања заштићеног подручја- чуварска служба у ЗП „Група стабала храста лужњака код Јозића колибе“</t>
  </si>
  <si>
    <t xml:space="preserve">Биомониторинг површинских вода ( фитопланктона) </t>
  </si>
  <si>
    <t>Набавка садница за потребе обележавања битних еколошких датума</t>
  </si>
  <si>
    <t>Набавка потрошног и другог материјала ( уља, мазива,гориво, кесе, рукавице, силк,садолин, фарба и др.)</t>
  </si>
  <si>
    <t>Трошкови материјала и енергије</t>
  </si>
  <si>
    <t xml:space="preserve">Трошкови зарада, накнада зарада и остали лични расходи </t>
  </si>
  <si>
    <t>Трошкови производних услуга</t>
  </si>
  <si>
    <t>Трошкови осталих комуналних услуга</t>
  </si>
  <si>
    <t>Нематеријални трошкови</t>
  </si>
  <si>
    <t>Набавка опреме</t>
  </si>
  <si>
    <t>Трећи                              квартал 2018</t>
  </si>
  <si>
    <t>Мониторинг и биомониториг  вода</t>
  </si>
  <si>
    <t>Спровођење редовних мерења на територији општине</t>
  </si>
  <si>
    <t>I   Управљање заштитом животне средине и природних вредности</t>
  </si>
  <si>
    <t>II   Уређење  ЗП „Обреновачки Забран“</t>
  </si>
  <si>
    <t>III   Уређење  Арборетума</t>
  </si>
  <si>
    <t>IV   Подизање дрвореда и   уређење слободних    јавних површина у Обреновцу</t>
  </si>
  <si>
    <t>Укупно  ( I+II+III+IV+V+VI+VII)</t>
  </si>
  <si>
    <t>Укупно I</t>
  </si>
  <si>
    <t>Укупно III</t>
  </si>
  <si>
    <t>Укупно IV</t>
  </si>
  <si>
    <t>Укупно V</t>
  </si>
  <si>
    <t>Укупно VI</t>
  </si>
  <si>
    <t>Укупно VII</t>
  </si>
  <si>
    <t>I  Уређење ЗП „Обреновачки Забран“</t>
  </si>
  <si>
    <t>Укупно  I</t>
  </si>
  <si>
    <t>II Уређење  ЗП „Група стабала храста лужњака код Јозића колибе“</t>
  </si>
  <si>
    <t>Укупно  II</t>
  </si>
  <si>
    <t>Укупно  I+ II</t>
  </si>
  <si>
    <t>Реализација програма  сузбијања  крпеља, одраслих и ларвених форми комараца  на територији ГО Обреновац</t>
  </si>
  <si>
    <t>Други                 квартал 2018</t>
  </si>
  <si>
    <t>Трећи                      квартал 2018</t>
  </si>
  <si>
    <t>Први                  квартал 2018</t>
  </si>
  <si>
    <t>Трећи                квартал 2018</t>
  </si>
  <si>
    <t>Остали непоменути расходи ( трошкови спорова, накнаде штета и др. )</t>
  </si>
  <si>
    <t>Уређење форланда у Забрану</t>
  </si>
  <si>
    <t>Опремање ентеријера Природњачког дома у Арборетуму</t>
  </si>
  <si>
    <t>Наставак изградње пешачке стазе у Арборетуму</t>
  </si>
  <si>
    <t>Постављљање прелаза преко канала</t>
  </si>
  <si>
    <t>Укупно II</t>
  </si>
  <si>
    <t>Набавка садница , садња и иницијалана нега за подизање дрвореда у улици Купиначка у Обреновцу</t>
  </si>
  <si>
    <t>КОНТА</t>
  </si>
  <si>
    <t>023</t>
  </si>
  <si>
    <t>512</t>
  </si>
  <si>
    <t>027</t>
  </si>
  <si>
    <t>550</t>
  </si>
  <si>
    <t>532</t>
  </si>
  <si>
    <t>531</t>
  </si>
  <si>
    <t>535</t>
  </si>
  <si>
    <t xml:space="preserve">Опис </t>
  </si>
  <si>
    <t>Приходи од оснивача-субвенција</t>
  </si>
  <si>
    <t>Остали финансијски приходи</t>
  </si>
  <si>
    <t xml:space="preserve">Приходи од Секретаријата за заштиту животне средине града Београда </t>
  </si>
  <si>
    <t>Укупно:</t>
  </si>
  <si>
    <t>Укупно улагања</t>
  </si>
  <si>
    <t xml:space="preserve">Планирана финансијска средстава за 2019.годину  </t>
  </si>
  <si>
    <t>% Извршења расхода у периоду од 01.01. до 30.06.2019.године</t>
  </si>
  <si>
    <t xml:space="preserve">Планирана  финансијска средстава за 2019.годину  </t>
  </si>
  <si>
    <t>0401-0001</t>
  </si>
  <si>
    <t xml:space="preserve">Финансијска средстава за 2019.годину  </t>
  </si>
  <si>
    <t>02313</t>
  </si>
  <si>
    <t>Набавка рачунарске опреме</t>
  </si>
  <si>
    <t>Набавка клима уређаја са уградњом</t>
  </si>
  <si>
    <t>Трошкови  осталог материјала ПРЕНЕТЕ ОБАВЕЗЕ</t>
  </si>
  <si>
    <t>5122</t>
  </si>
  <si>
    <t>Набавка канцеларијског материјала</t>
  </si>
  <si>
    <t>5123</t>
  </si>
  <si>
    <t>Набавка средстава за хигијену</t>
  </si>
  <si>
    <t>Трошкови осталог материјала (хумус,ђубриво,препарати за заштиту биља и остало)</t>
  </si>
  <si>
    <t>5130</t>
  </si>
  <si>
    <t>5133</t>
  </si>
  <si>
    <t>5141</t>
  </si>
  <si>
    <t>520</t>
  </si>
  <si>
    <t>521</t>
  </si>
  <si>
    <t>225</t>
  </si>
  <si>
    <t>524</t>
  </si>
  <si>
    <t>526</t>
  </si>
  <si>
    <t>5296</t>
  </si>
  <si>
    <t>529</t>
  </si>
  <si>
    <t>Трошкови фиксне и мобилне телефоније, интернета и поштанских услуга ПРЕНЕТЕ ОБАВЕЗЕ</t>
  </si>
  <si>
    <t>53120</t>
  </si>
  <si>
    <t>53121</t>
  </si>
  <si>
    <t>услуге интернета</t>
  </si>
  <si>
    <t>поштанске услуге</t>
  </si>
  <si>
    <t>Трошкови услуга одржавања ПРЕНЕТЕ ОБАВЕЗЕ</t>
  </si>
  <si>
    <t>5323</t>
  </si>
  <si>
    <t>Одржавање административне опреме</t>
  </si>
  <si>
    <t>5324</t>
  </si>
  <si>
    <t xml:space="preserve">одржавање рачунарске опреме </t>
  </si>
  <si>
    <t>5325</t>
  </si>
  <si>
    <t>одржавање опреме за јавну безбедност</t>
  </si>
  <si>
    <t>5326</t>
  </si>
  <si>
    <t>одржавање опреме за одржавање зелених површина</t>
  </si>
  <si>
    <t>5320</t>
  </si>
  <si>
    <t>одржавање службених возила</t>
  </si>
  <si>
    <t>5328</t>
  </si>
  <si>
    <t>одржавање клима уређаја</t>
  </si>
  <si>
    <t>Трошкови рекламе и пропаганде ПРЕНЕТЕ ОБАВЕЗЕ</t>
  </si>
  <si>
    <t>5350</t>
  </si>
  <si>
    <t>5507</t>
  </si>
  <si>
    <t>Закуп сервера за ГИС са услугом одржавања</t>
  </si>
  <si>
    <t>5393</t>
  </si>
  <si>
    <t>5500</t>
  </si>
  <si>
    <t>Трошкови  ревизије финансијских извештаја за 2018 и 2019. годину</t>
  </si>
  <si>
    <t>5505</t>
  </si>
  <si>
    <t>5506</t>
  </si>
  <si>
    <t>одржавање рачуноводственог система</t>
  </si>
  <si>
    <t>одржавање рачунара и веб странице</t>
  </si>
  <si>
    <t>5508</t>
  </si>
  <si>
    <t>Трошкови осталих  непроизводних услуга ПРЕНЕТЕ ОБАВЕЗЕ</t>
  </si>
  <si>
    <t>5509</t>
  </si>
  <si>
    <t>прање службених возила</t>
  </si>
  <si>
    <t>фотокопирање</t>
  </si>
  <si>
    <t>55091</t>
  </si>
  <si>
    <t>изнајмљивање апарата за воду и воде</t>
  </si>
  <si>
    <t>551</t>
  </si>
  <si>
    <t>Трошкови репрезентације ПРЕНЕТЕ ОБАВЕЗЕ</t>
  </si>
  <si>
    <t>5513</t>
  </si>
  <si>
    <t>репрезентација добра</t>
  </si>
  <si>
    <t>5510</t>
  </si>
  <si>
    <t>услуге репрезентације</t>
  </si>
  <si>
    <t>5520</t>
  </si>
  <si>
    <t>5530</t>
  </si>
  <si>
    <t>5594</t>
  </si>
  <si>
    <t>55092</t>
  </si>
  <si>
    <t>Израда елабората о заузећу јавних површина за потребе постављања опреме за игру деце</t>
  </si>
  <si>
    <t>5299</t>
  </si>
  <si>
    <t>Остали непоменути нематеријални трошкови    (разлика за уплату у буџет РС у складу са законом  )</t>
  </si>
  <si>
    <t>5592</t>
  </si>
  <si>
    <t>5590</t>
  </si>
  <si>
    <t xml:space="preserve">Трошкови огласа у штампи и другим медијима </t>
  </si>
  <si>
    <t>5391</t>
  </si>
  <si>
    <t>Трошкови процене угрожености од катастрофалних догађаја</t>
  </si>
  <si>
    <t>55590</t>
  </si>
  <si>
    <t>Трошкови пореза на добит за (аконтационо за 2018)</t>
  </si>
  <si>
    <t>5504</t>
  </si>
  <si>
    <t>5541</t>
  </si>
  <si>
    <t>Трошкови чланарина привредној комори</t>
  </si>
  <si>
    <t>55011</t>
  </si>
  <si>
    <t>0401-0003</t>
  </si>
  <si>
    <t>55097</t>
  </si>
  <si>
    <t>Стручни надзор за постављање прелаза преко канала</t>
  </si>
  <si>
    <t>5124</t>
  </si>
  <si>
    <t xml:space="preserve">Набавка материјала за одржавање понтона 
</t>
  </si>
  <si>
    <t>5329</t>
  </si>
  <si>
    <t>Услуге одржавања и поправке понтона</t>
  </si>
  <si>
    <t>55090</t>
  </si>
  <si>
    <t>Услуге free wi-fi зоне у Забрану</t>
  </si>
  <si>
    <t>Одржавање wi-fi зоне у Забрану</t>
  </si>
  <si>
    <t>Набавка и постављање вештачке стене-билборда</t>
  </si>
  <si>
    <t>55010</t>
  </si>
  <si>
    <t>Услуге вршења стручног надзора над постављањем вештачке стене-билборда</t>
  </si>
  <si>
    <t>Израда пројектне документације за постављање спортског полигона-Авантура парка у ЗП „Обреновачки Забран“</t>
  </si>
  <si>
    <t>Набавка опреме за природњачки дом</t>
  </si>
  <si>
    <t>Набавка садница за Арборетум</t>
  </si>
  <si>
    <t>550991</t>
  </si>
  <si>
    <t>Услуге free wi-fi зоне у Арборетуму</t>
  </si>
  <si>
    <t>5599</t>
  </si>
  <si>
    <t>Набавка са уградњом дрвене перголе-лук за пузавице</t>
  </si>
  <si>
    <t>5339</t>
  </si>
  <si>
    <t>Закуп опреме за реализацију обележавања Дана заштите животне средине</t>
  </si>
  <si>
    <t>Набавка табли за обелажавање биљних врста у Арборетуму</t>
  </si>
  <si>
    <t>Поправка ограде моста у Арборетуму</t>
  </si>
  <si>
    <t>Закуп тематских природњачких изложбених поставки</t>
  </si>
  <si>
    <t>Припрема за штампу и штампа флајера за потребе презентације Природњачког дома у Арборетуму</t>
  </si>
  <si>
    <t>Набавка и уградња клима уређаја у Природњачком дому у Арборетуму</t>
  </si>
  <si>
    <t>0401-1010</t>
  </si>
  <si>
    <t>Набавка саксија</t>
  </si>
  <si>
    <t>5596</t>
  </si>
  <si>
    <t>Набавка садница за потребе обележавања еколошких датума</t>
  </si>
  <si>
    <t>03</t>
  </si>
  <si>
    <t>Наставак реализације пројекта-дрвореда у улици Вука Караџића у Обреновцу</t>
  </si>
  <si>
    <t>55094</t>
  </si>
  <si>
    <t>Израда катастарско-топографског плана -геодетске услуге</t>
  </si>
  <si>
    <t>0401-0002</t>
  </si>
  <si>
    <t>V Праћење квалитета елемената животне средине</t>
  </si>
  <si>
    <t>55095</t>
  </si>
  <si>
    <t xml:space="preserve">Сузбијање коровских биљака (амброзије) на јавним девастираним површинама
</t>
  </si>
  <si>
    <t>1102-0004/2</t>
  </si>
  <si>
    <t>VI  Остале комуналне услуге</t>
  </si>
  <si>
    <t>55093</t>
  </si>
  <si>
    <t>Мониторинг  крпеља, одраслих и ларвених форми комараца на територији ГО Обреновац</t>
  </si>
  <si>
    <t>Мониторинг  штетних глодара на територији ГО Обреновац</t>
  </si>
  <si>
    <t>Реализација програма  сузбијања  штетних глодара   на територији ГО Обреновац</t>
  </si>
  <si>
    <t>VII Уређење  ЗП „Група стабала храста лужњака код Јозића колибе“</t>
  </si>
  <si>
    <t>5126</t>
  </si>
  <si>
    <t>Набавка и постављање путне сигнализације ЗП „Група стабала храста лужњака код Јозића колибе“</t>
  </si>
  <si>
    <t>4350</t>
  </si>
  <si>
    <t>Услови сагласности од ЈП и других јавних институција за потребе израде природњачког дома</t>
  </si>
  <si>
    <t>4350       5370</t>
  </si>
  <si>
    <t>Извођење радова на изградњи прикључне линије инсталације водовода и канализације за Природњачки дом у Арборетуму</t>
  </si>
  <si>
    <t>Изградња Природњачког дома у Арборетуму</t>
  </si>
  <si>
    <t>Мерење  и анализа концентрације алергеног полена</t>
  </si>
  <si>
    <t>Биомониторинг површинских вода</t>
  </si>
  <si>
    <t>Набавка и уградња кишомера</t>
  </si>
  <si>
    <t>Израда пројектне документације за постављање прелаза преко канала</t>
  </si>
  <si>
    <t>Организовање медијске кампање за подизање јавне свести о мерама и значају амброзије</t>
  </si>
  <si>
    <t>Израда пројектне документације за изградњу прикључне линије инсталације водовода и канализације за Природњачки дом у Арборетуму</t>
  </si>
  <si>
    <t xml:space="preserve">0224           4350       55591    </t>
  </si>
  <si>
    <t>Извођење радова на постављању подземног напојног кабла од помоћног стуба надземне електродистрибутивне мреже до разводне табле</t>
  </si>
  <si>
    <t>Набавка садница , садња и иницијална нега на јавним површинма ГО Обреновац</t>
  </si>
  <si>
    <t>Набавка садница , садња и иницијална нега у улици Здравковићева у Обреновцу</t>
  </si>
  <si>
    <t>Набавка материјала за одржаванје арборетума (анкери,малч,тресет,хидрогел,грануловано ђубре,хемијски препарати за заштиту биља и др.)</t>
  </si>
  <si>
    <t>Набавка садница, садња и иницијална нега за озелењавање  бициклистичке стазе у Обреновцу</t>
  </si>
  <si>
    <t>Набавка садница, садња и иницијална нега дуж Забранског пута у Обреновцу</t>
  </si>
  <si>
    <t>израда елабората о заузећу јавних површина</t>
  </si>
  <si>
    <t>Услуге техничке контроле пројекта за грађевинску дозволу изградњу прелаза преко канала забран.</t>
  </si>
  <si>
    <t xml:space="preserve">Укупно </t>
  </si>
  <si>
    <t>02318</t>
  </si>
  <si>
    <t>Набавка самоходне моторне косачице</t>
  </si>
  <si>
    <t>5120</t>
  </si>
  <si>
    <t>Набавка и постављање урбаног мобилијара</t>
  </si>
  <si>
    <t>Набавка и постављање дрвених заштитних стубова</t>
  </si>
  <si>
    <t>Набавка и постављање вештачке стене - билборда</t>
  </si>
  <si>
    <t>Набавка и постављање вештачких гнезда за сове</t>
  </si>
  <si>
    <t>Геодетске услуге - Израда катастарско топографског плана за део парцеле где ће се поставити дрвена платформа (прелаз преко Јазбинске баре)</t>
  </si>
  <si>
    <t>Израда пројектне документације дрвене платформе (прелаза преко Јазбинске баре)</t>
  </si>
  <si>
    <t>55099</t>
  </si>
  <si>
    <t>Пресипање шљунком обале део ЗП који излази на реку Саву (набавка,транспорт и грубо разастирање шљунка)</t>
  </si>
  <si>
    <t xml:space="preserve">Закуп мобилних тоалета (3 комада)     </t>
  </si>
  <si>
    <t>Набавка табли, припрема за штампу и штампа (димензија 1,5м x 0,8)</t>
  </si>
  <si>
    <t>Пројекат "Истраживање фауне инсеката на простору Споменика природе "Обреновачки Забран" Утврђивање присутности и бројности група инсеката - Rhopalocera, Cerambicidae и Scarabidae у ЗП "Обреновачки Забран""</t>
  </si>
  <si>
    <t>Пројекат "Студија стања вегетације и њене угрожености у ЗП "Обреновачки Забран" Истраживање постојећег стања вегетације у ЗП "Обреновачки Забран" у II зони заштите - Јазбинска бара" - I фаза</t>
  </si>
  <si>
    <t>Услуге штампе са набавком и припремом за потребе ЗП "Обреновачки Забран"</t>
  </si>
  <si>
    <t>5310</t>
  </si>
  <si>
    <t>Организовање манифестације "Забранске шишмишарије"</t>
  </si>
  <si>
    <t>Набавка горива за возило и механизацију</t>
  </si>
  <si>
    <t xml:space="preserve">Пројекат уређења простора за ширу зону заштите ЗП”Група стабала храста лужњака код Јозића колибе“ </t>
  </si>
  <si>
    <t>Санација бунара и довођење бунарске воде на ниво хемијске и бактериолошке исправности воде за техничку употребу</t>
  </si>
  <si>
    <t>Хемијска и бактериолошка анализа воде</t>
  </si>
  <si>
    <t>55098</t>
  </si>
  <si>
    <t>Провера виталности и здравственог стања стабала</t>
  </si>
  <si>
    <t>Набавка  еластичних челичних сајли и повезивање дебла стабала 2 и 3 и повезивање крошњи стабала на три места</t>
  </si>
  <si>
    <t>51290</t>
  </si>
  <si>
    <t>Набавка топографских карти</t>
  </si>
  <si>
    <t>Израда знакова са утискивањем пиктограма</t>
  </si>
  <si>
    <t xml:space="preserve">Услуге штампе са набавком и припремом за потребе ЗП“Група стабала храста лужњака код Јозића колибе“ </t>
  </si>
  <si>
    <t>Набавка услуга превоза за потребе презентације ЗП</t>
  </si>
  <si>
    <t>Конто</t>
  </si>
  <si>
    <t>остале услуге (испитивање микроклиме,испитивање електроинсталација,технички преглед за службена возила и остало)</t>
  </si>
  <si>
    <t>услуге фиксне и мобилне телефоније</t>
  </si>
  <si>
    <t>Бр.прог.буџ.фонда и програмске активности</t>
  </si>
  <si>
    <t xml:space="preserve">секретаријат </t>
  </si>
  <si>
    <t>Пренете обавезе</t>
  </si>
  <si>
    <t>Трошкови рекламе и пропаганде у земљи</t>
  </si>
  <si>
    <t>0401-0003/6</t>
  </si>
  <si>
    <t>0401-0001/6</t>
  </si>
  <si>
    <t>0401-1010/6</t>
  </si>
  <si>
    <t>Трошкови  одржавања софтвера ПРЕНЕТЕ ОБАВЕЗЕ</t>
  </si>
  <si>
    <t>Накнада за породиљско боловање, боловање преко 30 дана и др. *(са пренетим обавезама)</t>
  </si>
  <si>
    <t>0</t>
  </si>
  <si>
    <t>Улагања која су финансирана средствима од стране Секретаријата за заштиту животне средине града Београда</t>
  </si>
  <si>
    <t>5124   5129</t>
  </si>
  <si>
    <t>53123</t>
  </si>
  <si>
    <t>% Извршења расхода у периоду од 01.01. до 30.06.2019.године у односу на план за 2019</t>
  </si>
  <si>
    <t>% Извршења расхода у периоду од 01.01. до 30.06.2019.год</t>
  </si>
  <si>
    <t>% Извршења расхода у периоду од 01.01. до 30.06.2019.год.</t>
  </si>
  <si>
    <t>Финансирано из средстава Секретаријата за заштиту животне средине</t>
  </si>
  <si>
    <t xml:space="preserve"> Табела 3. Извршена  улагања    у периоду од 01.01.–31.12.2019.године.</t>
  </si>
  <si>
    <t>Извршенa улагања у  периоду  од 01.01. до 31.12.2019.године</t>
  </si>
  <si>
    <t>% Извршења  улагања  у периоду од 01.01. до 31.12.2019.године</t>
  </si>
  <si>
    <t xml:space="preserve"> Табела 2. Извршени  расходи   у периоду од 01.01. до 31.12.2019године.</t>
  </si>
  <si>
    <t>тек</t>
  </si>
  <si>
    <t>0401-0001.</t>
  </si>
  <si>
    <t>Организовање културних догађаја на тему очувања живоне средине</t>
  </si>
  <si>
    <t>Мониторинг  ларвених  и одраслих  форми комараца, крпеља и штетних глодара са контролом ефеката сузбијања истих на територији ГО Обреновац (обавеза из предходног периода)</t>
  </si>
  <si>
    <t>Извршени  расходи  у  периоду  од 01.01. до 31.12.2019.године</t>
  </si>
  <si>
    <t xml:space="preserve">Планирана  финансијска средстава за период 01.01.-31.12.2019.годину  </t>
  </si>
  <si>
    <t>Извршени приходи  у периоду од                01.01.-31.12.2019.год.</t>
  </si>
  <si>
    <t>Укупно  извршени  приходи   у  периоду  од 01.01. - 31.12.2019.године,  у односу на планиране приходе за исти период,  износе 53.996.564,00динара, односно  80%. Од укупно планираних прихода за период 01.01.-31.12.2019.године реализовано је 80%</t>
  </si>
  <si>
    <t>% Извршења  прихода у периоду од 01.01. до 31.12.2019.године</t>
  </si>
  <si>
    <t>Табела 1. Извршени приходи  у периоду од 01.01. - 31.12.2019.године</t>
  </si>
  <si>
    <t>27120</t>
  </si>
  <si>
    <t>Набавка рачунарске опреме, рачунари штампачи,скенери и сл.</t>
  </si>
  <si>
    <t>Набавка садница , садња и иницијалана нега за подизање дрвореда у са десне стране Забранског пута у Обреновцу</t>
  </si>
  <si>
    <t>Улуге вршења стручних надзора над извођењем радова у објекту Природачки дом у Арборетуму-за потребе поставлјанја енергетског кабла у земљу.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</si>
</sst>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name val="Arial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9C0006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  <charset val="238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rgb="FFFF0000"/>
      <name val="Arial"/>
      <family val="2"/>
    </font>
    <font>
      <sz val="10"/>
      <name val="Arial"/>
      <family val="2"/>
      <charset val="238"/>
    </font>
    <font>
      <b/>
      <sz val="10"/>
      <color theme="1"/>
      <name val="Times New Roman"/>
      <family val="1"/>
    </font>
    <font>
      <sz val="16"/>
      <name val="Times New Roman"/>
      <family val="1"/>
      <charset val="238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</font>
    <font>
      <sz val="8"/>
      <name val="Arial"/>
      <family val="2"/>
      <charset val="238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6" borderId="0" applyNumberFormat="0" applyBorder="0" applyAlignment="0" applyProtection="0"/>
  </cellStyleXfs>
  <cellXfs count="365">
    <xf numFmtId="0" fontId="0" fillId="0" borderId="0" xfId="0"/>
    <xf numFmtId="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4" fontId="5" fillId="0" borderId="1" xfId="0" applyNumberFormat="1" applyFont="1" applyBorder="1" applyAlignment="1">
      <alignment horizontal="right" vertical="top" wrapText="1"/>
    </xf>
    <xf numFmtId="4" fontId="6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4" fontId="6" fillId="2" borderId="0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 wrapText="1"/>
    </xf>
    <xf numFmtId="4" fontId="6" fillId="2" borderId="0" xfId="0" applyNumberFormat="1" applyFont="1" applyFill="1" applyAlignment="1">
      <alignment horizontal="right" vertical="center"/>
    </xf>
    <xf numFmtId="4" fontId="6" fillId="0" borderId="0" xfId="0" applyNumberFormat="1" applyFont="1" applyAlignment="1">
      <alignment horizontal="center" vertical="center"/>
    </xf>
    <xf numFmtId="4" fontId="6" fillId="2" borderId="1" xfId="0" applyNumberFormat="1" applyFont="1" applyFill="1" applyBorder="1" applyAlignment="1"/>
    <xf numFmtId="4" fontId="6" fillId="2" borderId="1" xfId="0" applyNumberFormat="1" applyFont="1" applyFill="1" applyBorder="1" applyAlignment="1">
      <alignment horizontal="right" vertical="center" wrapText="1"/>
    </xf>
    <xf numFmtId="0" fontId="4" fillId="4" borderId="18" xfId="0" applyFont="1" applyFill="1" applyBorder="1" applyAlignment="1">
      <alignment vertical="top" wrapText="1"/>
    </xf>
    <xf numFmtId="4" fontId="4" fillId="4" borderId="19" xfId="0" applyNumberFormat="1" applyFont="1" applyFill="1" applyBorder="1" applyAlignment="1">
      <alignment horizontal="right" vertical="top" wrapText="1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4" fontId="14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0" fontId="15" fillId="2" borderId="0" xfId="0" applyFont="1" applyFill="1" applyBorder="1" applyAlignment="1">
      <alignment horizontal="left"/>
    </xf>
    <xf numFmtId="4" fontId="15" fillId="2" borderId="0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/>
    </xf>
    <xf numFmtId="4" fontId="19" fillId="0" borderId="0" xfId="0" applyNumberFormat="1" applyFont="1" applyBorder="1" applyAlignment="1">
      <alignment horizontal="left"/>
    </xf>
    <xf numFmtId="0" fontId="15" fillId="2" borderId="0" xfId="0" applyFont="1" applyFill="1" applyBorder="1" applyAlignment="1">
      <alignment horizontal="left" wrapText="1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wrapText="1"/>
    </xf>
    <xf numFmtId="49" fontId="20" fillId="2" borderId="1" xfId="0" applyNumberFormat="1" applyFont="1" applyFill="1" applyBorder="1" applyAlignment="1">
      <alignment horizontal="left"/>
    </xf>
    <xf numFmtId="49" fontId="20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left" wrapText="1"/>
    </xf>
    <xf numFmtId="0" fontId="21" fillId="2" borderId="1" xfId="1" applyFont="1" applyFill="1" applyBorder="1" applyAlignment="1">
      <alignment horizontal="left" wrapText="1"/>
    </xf>
    <xf numFmtId="49" fontId="13" fillId="2" borderId="1" xfId="0" applyNumberFormat="1" applyFont="1" applyFill="1" applyBorder="1" applyAlignment="1">
      <alignment horizontal="left"/>
    </xf>
    <xf numFmtId="49" fontId="13" fillId="7" borderId="1" xfId="0" applyNumberFormat="1" applyFont="1" applyFill="1" applyBorder="1" applyAlignment="1">
      <alignment horizontal="center"/>
    </xf>
    <xf numFmtId="49" fontId="13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left" wrapText="1"/>
    </xf>
    <xf numFmtId="49" fontId="13" fillId="2" borderId="1" xfId="0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left" wrapText="1"/>
    </xf>
    <xf numFmtId="49" fontId="13" fillId="2" borderId="1" xfId="0" applyNumberFormat="1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right"/>
    </xf>
    <xf numFmtId="4" fontId="23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wrapText="1"/>
    </xf>
    <xf numFmtId="0" fontId="14" fillId="2" borderId="0" xfId="0" applyFont="1" applyFill="1" applyAlignment="1">
      <alignment horizontal="right" wrapText="1"/>
    </xf>
    <xf numFmtId="0" fontId="14" fillId="2" borderId="1" xfId="0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left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left"/>
    </xf>
    <xf numFmtId="49" fontId="10" fillId="4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49" fontId="13" fillId="2" borderId="0" xfId="0" applyNumberFormat="1" applyFont="1" applyFill="1" applyBorder="1" applyAlignment="1">
      <alignment horizontal="left"/>
    </xf>
    <xf numFmtId="49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wrapText="1"/>
    </xf>
    <xf numFmtId="4" fontId="17" fillId="0" borderId="0" xfId="0" applyNumberFormat="1" applyFont="1" applyAlignment="1">
      <alignment horizontal="right"/>
    </xf>
    <xf numFmtId="49" fontId="13" fillId="4" borderId="1" xfId="0" applyNumberFormat="1" applyFont="1" applyFill="1" applyBorder="1" applyAlignment="1">
      <alignment horizontal="left"/>
    </xf>
    <xf numFmtId="49" fontId="13" fillId="4" borderId="1" xfId="0" applyNumberFormat="1" applyFont="1" applyFill="1" applyBorder="1" applyAlignment="1">
      <alignment horizontal="center"/>
    </xf>
    <xf numFmtId="49" fontId="13" fillId="4" borderId="1" xfId="0" applyNumberFormat="1" applyFont="1" applyFill="1" applyBorder="1" applyAlignment="1"/>
    <xf numFmtId="0" fontId="15" fillId="2" borderId="1" xfId="0" applyFont="1" applyFill="1" applyBorder="1" applyAlignment="1">
      <alignment horizontal="left"/>
    </xf>
    <xf numFmtId="49" fontId="13" fillId="7" borderId="1" xfId="0" applyNumberFormat="1" applyFont="1" applyFill="1" applyBorder="1" applyAlignment="1"/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wrapText="1"/>
    </xf>
    <xf numFmtId="0" fontId="14" fillId="2" borderId="0" xfId="0" applyFont="1" applyFill="1" applyAlignment="1">
      <alignment horizontal="right"/>
    </xf>
    <xf numFmtId="4" fontId="14" fillId="2" borderId="0" xfId="0" applyNumberFormat="1" applyFont="1" applyFill="1" applyAlignment="1">
      <alignment horizontal="right"/>
    </xf>
    <xf numFmtId="0" fontId="17" fillId="2" borderId="0" xfId="0" applyFont="1" applyFill="1" applyAlignment="1">
      <alignment horizontal="right"/>
    </xf>
    <xf numFmtId="0" fontId="14" fillId="0" borderId="0" xfId="0" applyFont="1" applyBorder="1" applyAlignment="1">
      <alignment horizontal="right"/>
    </xf>
    <xf numFmtId="4" fontId="14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49" fontId="13" fillId="2" borderId="1" xfId="0" applyNumberFormat="1" applyFont="1" applyFill="1" applyBorder="1" applyAlignment="1">
      <alignment horizontal="left" wrapText="1"/>
    </xf>
    <xf numFmtId="49" fontId="13" fillId="2" borderId="1" xfId="0" applyNumberFormat="1" applyFont="1" applyFill="1" applyBorder="1" applyAlignment="1">
      <alignment horizontal="center" wrapText="1"/>
    </xf>
    <xf numFmtId="4" fontId="17" fillId="2" borderId="0" xfId="0" applyNumberFormat="1" applyFont="1" applyFill="1" applyAlignment="1">
      <alignment horizontal="right"/>
    </xf>
    <xf numFmtId="0" fontId="13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center"/>
    </xf>
    <xf numFmtId="0" fontId="10" fillId="4" borderId="1" xfId="0" applyNumberFormat="1" applyFont="1" applyFill="1" applyBorder="1" applyAlignment="1">
      <alignment horizontal="left" wrapText="1"/>
    </xf>
    <xf numFmtId="49" fontId="18" fillId="4" borderId="1" xfId="0" applyNumberFormat="1" applyFont="1" applyFill="1" applyBorder="1" applyAlignment="1">
      <alignment horizontal="left"/>
    </xf>
    <xf numFmtId="49" fontId="18" fillId="4" borderId="1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49" fontId="6" fillId="0" borderId="0" xfId="0" applyNumberFormat="1" applyFont="1" applyAlignment="1">
      <alignment horizontal="center"/>
    </xf>
    <xf numFmtId="4" fontId="3" fillId="0" borderId="0" xfId="0" applyNumberFormat="1" applyFont="1"/>
    <xf numFmtId="4" fontId="6" fillId="0" borderId="0" xfId="0" applyNumberFormat="1" applyFont="1" applyAlignment="1">
      <alignment horizontal="right" vertical="center"/>
    </xf>
    <xf numFmtId="4" fontId="6" fillId="0" borderId="0" xfId="0" applyNumberFormat="1" applyFont="1"/>
    <xf numFmtId="4" fontId="6" fillId="0" borderId="0" xfId="0" applyNumberFormat="1" applyFont="1" applyBorder="1" applyAlignment="1">
      <alignment wrapText="1"/>
    </xf>
    <xf numFmtId="4" fontId="6" fillId="0" borderId="0" xfId="0" applyNumberFormat="1" applyFont="1" applyBorder="1" applyAlignment="1">
      <alignment horizontal="right" vertical="center"/>
    </xf>
    <xf numFmtId="49" fontId="6" fillId="2" borderId="7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vertical="top" wrapText="1"/>
    </xf>
    <xf numFmtId="49" fontId="6" fillId="4" borderId="12" xfId="0" applyNumberFormat="1" applyFont="1" applyFill="1" applyBorder="1" applyAlignment="1">
      <alignment horizontal="center"/>
    </xf>
    <xf numFmtId="4" fontId="3" fillId="4" borderId="13" xfId="0" applyNumberFormat="1" applyFont="1" applyFill="1" applyBorder="1" applyAlignment="1">
      <alignment vertical="top" wrapText="1"/>
    </xf>
    <xf numFmtId="4" fontId="3" fillId="4" borderId="13" xfId="0" applyNumberFormat="1" applyFont="1" applyFill="1" applyBorder="1" applyAlignment="1">
      <alignment horizontal="right" vertical="center" wrapText="1"/>
    </xf>
    <xf numFmtId="49" fontId="6" fillId="2" borderId="7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vertical="top" wrapText="1"/>
    </xf>
    <xf numFmtId="4" fontId="3" fillId="2" borderId="8" xfId="0" applyNumberFormat="1" applyFont="1" applyFill="1" applyBorder="1" applyAlignment="1">
      <alignment horizontal="right" vertical="center" wrapText="1"/>
    </xf>
    <xf numFmtId="4" fontId="6" fillId="2" borderId="8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vertical="top" wrapText="1"/>
    </xf>
    <xf numFmtId="4" fontId="6" fillId="2" borderId="34" xfId="0" applyNumberFormat="1" applyFont="1" applyFill="1" applyBorder="1" applyAlignment="1">
      <alignment horizontal="right" vertical="center"/>
    </xf>
    <xf numFmtId="49" fontId="6" fillId="4" borderId="30" xfId="0" applyNumberFormat="1" applyFont="1" applyFill="1" applyBorder="1" applyAlignment="1">
      <alignment horizontal="center"/>
    </xf>
    <xf numFmtId="4" fontId="6" fillId="2" borderId="0" xfId="0" applyNumberFormat="1" applyFont="1" applyFill="1"/>
    <xf numFmtId="49" fontId="6" fillId="2" borderId="18" xfId="0" applyNumberFormat="1" applyFont="1" applyFill="1" applyBorder="1" applyAlignment="1">
      <alignment horizontal="center"/>
    </xf>
    <xf numFmtId="4" fontId="3" fillId="2" borderId="19" xfId="0" applyNumberFormat="1" applyFont="1" applyFill="1" applyBorder="1" applyAlignment="1">
      <alignment vertical="top" wrapText="1"/>
    </xf>
    <xf numFmtId="4" fontId="3" fillId="2" borderId="19" xfId="0" applyNumberFormat="1" applyFont="1" applyFill="1" applyBorder="1" applyAlignment="1">
      <alignment horizontal="right" vertical="center" wrapText="1"/>
    </xf>
    <xf numFmtId="4" fontId="6" fillId="2" borderId="19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/>
    </xf>
    <xf numFmtId="49" fontId="6" fillId="2" borderId="15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4" fontId="6" fillId="2" borderId="3" xfId="0" applyNumberFormat="1" applyFont="1" applyFill="1" applyBorder="1" applyAlignment="1">
      <alignment horizontal="right" vertical="center"/>
    </xf>
    <xf numFmtId="49" fontId="6" fillId="4" borderId="18" xfId="0" applyNumberFormat="1" applyFont="1" applyFill="1" applyBorder="1" applyAlignment="1">
      <alignment horizontal="center"/>
    </xf>
    <xf numFmtId="4" fontId="3" fillId="4" borderId="19" xfId="0" applyNumberFormat="1" applyFont="1" applyFill="1" applyBorder="1" applyAlignment="1">
      <alignment vertical="top" wrapText="1"/>
    </xf>
    <xf numFmtId="4" fontId="3" fillId="4" borderId="19" xfId="0" applyNumberFormat="1" applyFont="1" applyFill="1" applyBorder="1" applyAlignment="1">
      <alignment horizontal="right" vertical="center" wrapText="1"/>
    </xf>
    <xf numFmtId="4" fontId="3" fillId="2" borderId="8" xfId="0" applyNumberFormat="1" applyFont="1" applyFill="1" applyBorder="1" applyAlignment="1">
      <alignment horizontal="justify" vertical="top" wrapText="1"/>
    </xf>
    <xf numFmtId="4" fontId="6" fillId="2" borderId="8" xfId="0" applyNumberFormat="1" applyFont="1" applyFill="1" applyBorder="1" applyAlignment="1">
      <alignment horizontal="right" vertical="center" wrapText="1"/>
    </xf>
    <xf numFmtId="49" fontId="6" fillId="2" borderId="0" xfId="0" applyNumberFormat="1" applyFont="1" applyFill="1" applyAlignment="1">
      <alignment horizontal="center"/>
    </xf>
    <xf numFmtId="4" fontId="3" fillId="2" borderId="0" xfId="0" applyNumberFormat="1" applyFont="1" applyFill="1" applyBorder="1" applyAlignment="1">
      <alignment horizontal="justify" vertical="top" wrapText="1"/>
    </xf>
    <xf numFmtId="4" fontId="3" fillId="2" borderId="0" xfId="0" applyNumberFormat="1" applyFont="1" applyFill="1" applyBorder="1" applyAlignment="1">
      <alignment horizontal="right" vertical="center" wrapText="1"/>
    </xf>
    <xf numFmtId="4" fontId="6" fillId="0" borderId="0" xfId="0" applyNumberFormat="1" applyFont="1" applyAlignment="1">
      <alignment horizontal="right"/>
    </xf>
    <xf numFmtId="4" fontId="3" fillId="2" borderId="21" xfId="0" applyNumberFormat="1" applyFont="1" applyFill="1" applyBorder="1" applyAlignment="1">
      <alignment horizontal="center" vertical="center" wrapText="1"/>
    </xf>
    <xf numFmtId="4" fontId="3" fillId="2" borderId="25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vertical="top" wrapText="1"/>
    </xf>
    <xf numFmtId="4" fontId="6" fillId="0" borderId="1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49" fontId="6" fillId="4" borderId="12" xfId="0" applyNumberFormat="1" applyFont="1" applyFill="1" applyBorder="1" applyAlignment="1">
      <alignment horizontal="right"/>
    </xf>
    <xf numFmtId="4" fontId="3" fillId="4" borderId="26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center"/>
    </xf>
    <xf numFmtId="4" fontId="6" fillId="2" borderId="0" xfId="0" applyNumberFormat="1" applyFont="1" applyFill="1" applyBorder="1"/>
    <xf numFmtId="4" fontId="6" fillId="0" borderId="0" xfId="0" applyNumberFormat="1" applyFont="1" applyBorder="1"/>
    <xf numFmtId="4" fontId="3" fillId="4" borderId="22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Alignment="1">
      <alignment horizontal="right" vertical="center"/>
    </xf>
    <xf numFmtId="49" fontId="6" fillId="2" borderId="27" xfId="0" applyNumberFormat="1" applyFont="1" applyFill="1" applyBorder="1" applyAlignment="1">
      <alignment horizontal="center"/>
    </xf>
    <xf numFmtId="49" fontId="6" fillId="2" borderId="37" xfId="0" applyNumberFormat="1" applyFont="1" applyFill="1" applyBorder="1" applyAlignment="1">
      <alignment horizontal="center"/>
    </xf>
    <xf numFmtId="49" fontId="6" fillId="2" borderId="38" xfId="0" applyNumberFormat="1" applyFont="1" applyFill="1" applyBorder="1" applyAlignment="1">
      <alignment horizontal="center"/>
    </xf>
    <xf numFmtId="49" fontId="6" fillId="2" borderId="31" xfId="0" applyNumberFormat="1" applyFont="1" applyFill="1" applyBorder="1" applyAlignment="1">
      <alignment horizontal="center"/>
    </xf>
    <xf numFmtId="49" fontId="6" fillId="4" borderId="27" xfId="0" applyNumberFormat="1" applyFont="1" applyFill="1" applyBorder="1" applyAlignment="1">
      <alignment horizontal="center"/>
    </xf>
    <xf numFmtId="49" fontId="6" fillId="2" borderId="39" xfId="0" applyNumberFormat="1" applyFont="1" applyFill="1" applyBorder="1" applyAlignment="1">
      <alignment horizontal="center"/>
    </xf>
    <xf numFmtId="49" fontId="6" fillId="4" borderId="40" xfId="0" applyNumberFormat="1" applyFont="1" applyFill="1" applyBorder="1" applyAlignment="1">
      <alignment horizontal="center"/>
    </xf>
    <xf numFmtId="49" fontId="6" fillId="2" borderId="39" xfId="0" applyNumberFormat="1" applyFont="1" applyFill="1" applyBorder="1" applyAlignment="1">
      <alignment horizontal="center" vertical="center"/>
    </xf>
    <xf numFmtId="49" fontId="6" fillId="4" borderId="40" xfId="0" applyNumberFormat="1" applyFont="1" applyFill="1" applyBorder="1" applyAlignment="1">
      <alignment horizontal="right"/>
    </xf>
    <xf numFmtId="49" fontId="6" fillId="4" borderId="42" xfId="0" applyNumberFormat="1" applyFont="1" applyFill="1" applyBorder="1" applyAlignment="1">
      <alignment horizontal="center"/>
    </xf>
    <xf numFmtId="4" fontId="3" fillId="4" borderId="43" xfId="0" applyNumberFormat="1" applyFont="1" applyFill="1" applyBorder="1" applyAlignment="1">
      <alignment horizontal="right" vertical="center"/>
    </xf>
    <xf numFmtId="4" fontId="3" fillId="4" borderId="36" xfId="0" applyNumberFormat="1" applyFont="1" applyFill="1" applyBorder="1" applyAlignment="1">
      <alignment horizontal="right" vertical="center"/>
    </xf>
    <xf numFmtId="49" fontId="6" fillId="4" borderId="41" xfId="0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left" wrapText="1"/>
    </xf>
    <xf numFmtId="4" fontId="6" fillId="0" borderId="3" xfId="0" applyNumberFormat="1" applyFont="1" applyBorder="1" applyAlignment="1">
      <alignment horizontal="center" vertical="center"/>
    </xf>
    <xf numFmtId="49" fontId="3" fillId="2" borderId="38" xfId="0" applyNumberFormat="1" applyFont="1" applyFill="1" applyBorder="1" applyAlignment="1">
      <alignment horizontal="left"/>
    </xf>
    <xf numFmtId="49" fontId="3" fillId="2" borderId="10" xfId="0" applyNumberFormat="1" applyFont="1" applyFill="1" applyBorder="1" applyAlignment="1"/>
    <xf numFmtId="49" fontId="3" fillId="2" borderId="15" xfId="0" applyNumberFormat="1" applyFont="1" applyFill="1" applyBorder="1" applyAlignment="1"/>
    <xf numFmtId="49" fontId="6" fillId="2" borderId="45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vertical="center" wrapText="1"/>
    </xf>
    <xf numFmtId="0" fontId="10" fillId="3" borderId="18" xfId="0" applyFont="1" applyFill="1" applyBorder="1" applyAlignment="1">
      <alignment horizontal="left" vertical="center" wrapText="1"/>
    </xf>
    <xf numFmtId="4" fontId="12" fillId="3" borderId="19" xfId="0" applyNumberFormat="1" applyFont="1" applyFill="1" applyBorder="1" applyAlignment="1">
      <alignment horizontal="right"/>
    </xf>
    <xf numFmtId="4" fontId="5" fillId="3" borderId="19" xfId="0" applyNumberFormat="1" applyFont="1" applyFill="1" applyBorder="1" applyAlignment="1">
      <alignment horizontal="right" wrapText="1"/>
    </xf>
    <xf numFmtId="4" fontId="15" fillId="3" borderId="19" xfId="0" applyNumberFormat="1" applyFont="1" applyFill="1" applyBorder="1" applyAlignment="1">
      <alignment horizontal="right" wrapText="1"/>
    </xf>
    <xf numFmtId="4" fontId="3" fillId="3" borderId="19" xfId="0" applyNumberFormat="1" applyFont="1" applyFill="1" applyBorder="1" applyAlignment="1">
      <alignment vertical="top" wrapText="1"/>
    </xf>
    <xf numFmtId="4" fontId="15" fillId="2" borderId="0" xfId="0" applyNumberFormat="1" applyFont="1" applyFill="1" applyAlignment="1">
      <alignment horizontal="left"/>
    </xf>
    <xf numFmtId="0" fontId="25" fillId="0" borderId="0" xfId="0" applyFont="1"/>
    <xf numFmtId="0" fontId="10" fillId="2" borderId="0" xfId="0" applyNumberFormat="1" applyFont="1" applyFill="1" applyBorder="1" applyAlignment="1">
      <alignment horizontal="left" wrapText="1"/>
    </xf>
    <xf numFmtId="0" fontId="27" fillId="5" borderId="0" xfId="0" applyFont="1" applyFill="1"/>
    <xf numFmtId="4" fontId="27" fillId="5" borderId="0" xfId="0" applyNumberFormat="1" applyFont="1" applyFill="1"/>
    <xf numFmtId="0" fontId="15" fillId="2" borderId="0" xfId="0" applyFont="1" applyFill="1"/>
    <xf numFmtId="0" fontId="15" fillId="5" borderId="0" xfId="0" applyFont="1" applyFill="1"/>
    <xf numFmtId="4" fontId="15" fillId="5" borderId="0" xfId="0" applyNumberFormat="1" applyFont="1" applyFill="1"/>
    <xf numFmtId="0" fontId="28" fillId="2" borderId="0" xfId="0" applyFont="1" applyFill="1" applyBorder="1" applyAlignment="1"/>
    <xf numFmtId="0" fontId="29" fillId="2" borderId="0" xfId="0" applyFont="1" applyFill="1" applyBorder="1" applyAlignment="1"/>
    <xf numFmtId="0" fontId="29" fillId="3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/>
    <xf numFmtId="49" fontId="30" fillId="2" borderId="1" xfId="0" applyNumberFormat="1" applyFont="1" applyFill="1" applyBorder="1" applyAlignment="1"/>
    <xf numFmtId="49" fontId="29" fillId="2" borderId="1" xfId="0" applyNumberFormat="1" applyFont="1" applyFill="1" applyBorder="1" applyAlignment="1"/>
    <xf numFmtId="49" fontId="29" fillId="4" borderId="1" xfId="0" applyNumberFormat="1" applyFont="1" applyFill="1" applyBorder="1" applyAlignment="1"/>
    <xf numFmtId="49" fontId="29" fillId="2" borderId="0" xfId="0" applyNumberFormat="1" applyFont="1" applyFill="1" applyBorder="1" applyAlignment="1"/>
    <xf numFmtId="0" fontId="29" fillId="4" borderId="1" xfId="0" applyFont="1" applyFill="1" applyBorder="1" applyAlignment="1"/>
    <xf numFmtId="0" fontId="28" fillId="2" borderId="0" xfId="0" applyFont="1" applyFill="1" applyAlignment="1"/>
    <xf numFmtId="0" fontId="14" fillId="0" borderId="0" xfId="0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/>
    </xf>
    <xf numFmtId="0" fontId="27" fillId="2" borderId="0" xfId="0" applyFont="1" applyFill="1" applyBorder="1"/>
    <xf numFmtId="0" fontId="10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left" wrapText="1"/>
    </xf>
    <xf numFmtId="4" fontId="5" fillId="2" borderId="34" xfId="0" applyNumberFormat="1" applyFont="1" applyFill="1" applyBorder="1" applyAlignment="1">
      <alignment horizontal="right" wrapText="1"/>
    </xf>
    <xf numFmtId="4" fontId="12" fillId="2" borderId="34" xfId="0" applyNumberFormat="1" applyFont="1" applyFill="1" applyBorder="1" applyAlignment="1">
      <alignment horizontal="right"/>
    </xf>
    <xf numFmtId="0" fontId="10" fillId="2" borderId="27" xfId="0" applyFont="1" applyFill="1" applyBorder="1" applyAlignment="1">
      <alignment vertical="center"/>
    </xf>
    <xf numFmtId="4" fontId="3" fillId="2" borderId="19" xfId="0" applyNumberFormat="1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vertical="center"/>
    </xf>
    <xf numFmtId="4" fontId="33" fillId="2" borderId="0" xfId="0" applyNumberFormat="1" applyFont="1" applyFill="1" applyAlignment="1">
      <alignment horizontal="right" vertical="center"/>
    </xf>
    <xf numFmtId="4" fontId="33" fillId="2" borderId="1" xfId="0" applyNumberFormat="1" applyFont="1" applyFill="1" applyBorder="1" applyAlignment="1">
      <alignment horizontal="right" vertical="center"/>
    </xf>
    <xf numFmtId="4" fontId="33" fillId="2" borderId="8" xfId="0" applyNumberFormat="1" applyFont="1" applyFill="1" applyBorder="1" applyAlignment="1">
      <alignment horizontal="right" vertical="center"/>
    </xf>
    <xf numFmtId="4" fontId="33" fillId="2" borderId="19" xfId="0" applyNumberFormat="1" applyFont="1" applyFill="1" applyBorder="1" applyAlignment="1">
      <alignment horizontal="right" vertical="center"/>
    </xf>
    <xf numFmtId="4" fontId="31" fillId="2" borderId="19" xfId="0" applyNumberFormat="1" applyFont="1" applyFill="1" applyBorder="1" applyAlignment="1">
      <alignment horizontal="center" vertical="center" wrapText="1"/>
    </xf>
    <xf numFmtId="4" fontId="33" fillId="2" borderId="0" xfId="0" applyNumberFormat="1" applyFont="1" applyFill="1" applyBorder="1" applyAlignment="1">
      <alignment horizontal="right" vertical="center"/>
    </xf>
    <xf numFmtId="0" fontId="11" fillId="2" borderId="7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/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1" fontId="5" fillId="0" borderId="20" xfId="0" applyNumberFormat="1" applyFont="1" applyBorder="1" applyAlignment="1">
      <alignment horizontal="center" vertical="top" wrapText="1"/>
    </xf>
    <xf numFmtId="0" fontId="5" fillId="0" borderId="47" xfId="0" applyFont="1" applyBorder="1" applyAlignment="1">
      <alignment vertical="top" wrapText="1"/>
    </xf>
    <xf numFmtId="1" fontId="5" fillId="0" borderId="17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" fontId="5" fillId="0" borderId="3" xfId="0" applyNumberFormat="1" applyFont="1" applyBorder="1" applyAlignment="1">
      <alignment wrapText="1"/>
    </xf>
    <xf numFmtId="1" fontId="5" fillId="0" borderId="35" xfId="0" applyNumberFormat="1" applyFont="1" applyBorder="1" applyAlignment="1">
      <alignment horizontal="center" vertical="top" wrapText="1"/>
    </xf>
    <xf numFmtId="1" fontId="5" fillId="4" borderId="20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right" wrapText="1"/>
    </xf>
    <xf numFmtId="4" fontId="34" fillId="2" borderId="3" xfId="0" applyNumberFormat="1" applyFont="1" applyFill="1" applyBorder="1" applyAlignment="1">
      <alignment horizontal="right" vertical="center"/>
    </xf>
    <xf numFmtId="4" fontId="34" fillId="2" borderId="1" xfId="0" applyNumberFormat="1" applyFont="1" applyFill="1" applyBorder="1" applyAlignment="1"/>
    <xf numFmtId="4" fontId="34" fillId="2" borderId="1" xfId="0" applyNumberFormat="1" applyFont="1" applyFill="1" applyBorder="1" applyAlignment="1">
      <alignment horizontal="right" vertical="center"/>
    </xf>
    <xf numFmtId="4" fontId="34" fillId="2" borderId="1" xfId="0" applyNumberFormat="1" applyFont="1" applyFill="1" applyBorder="1" applyAlignment="1">
      <alignment horizontal="right"/>
    </xf>
    <xf numFmtId="4" fontId="2" fillId="4" borderId="19" xfId="0" applyNumberFormat="1" applyFont="1" applyFill="1" applyBorder="1" applyAlignment="1">
      <alignment horizontal="right" vertical="center" wrapText="1"/>
    </xf>
    <xf numFmtId="4" fontId="35" fillId="2" borderId="34" xfId="0" applyNumberFormat="1" applyFont="1" applyFill="1" applyBorder="1" applyAlignment="1">
      <alignment horizontal="right" wrapText="1"/>
    </xf>
    <xf numFmtId="4" fontId="35" fillId="3" borderId="19" xfId="0" applyNumberFormat="1" applyFont="1" applyFill="1" applyBorder="1" applyAlignment="1">
      <alignment horizontal="right" wrapText="1"/>
    </xf>
    <xf numFmtId="4" fontId="2" fillId="4" borderId="13" xfId="0" applyNumberFormat="1" applyFont="1" applyFill="1" applyBorder="1" applyAlignment="1">
      <alignment horizontal="right" vertical="center" wrapText="1"/>
    </xf>
    <xf numFmtId="4" fontId="14" fillId="2" borderId="1" xfId="0" applyNumberFormat="1" applyFont="1" applyFill="1" applyBorder="1" applyAlignment="1">
      <alignment horizontal="right"/>
    </xf>
    <xf numFmtId="4" fontId="14" fillId="4" borderId="1" xfId="0" applyNumberFormat="1" applyFont="1" applyFill="1" applyBorder="1" applyAlignment="1">
      <alignment horizontal="right" wrapText="1"/>
    </xf>
    <xf numFmtId="4" fontId="14" fillId="2" borderId="1" xfId="0" applyNumberFormat="1" applyFont="1" applyFill="1" applyBorder="1" applyAlignment="1">
      <alignment horizontal="right" vertical="center" wrapText="1"/>
    </xf>
    <xf numFmtId="4" fontId="14" fillId="2" borderId="1" xfId="0" applyNumberFormat="1" applyFont="1" applyFill="1" applyBorder="1" applyAlignment="1">
      <alignment horizontal="right" wrapText="1"/>
    </xf>
    <xf numFmtId="4" fontId="36" fillId="3" borderId="1" xfId="0" applyNumberFormat="1" applyFont="1" applyFill="1" applyBorder="1" applyAlignment="1">
      <alignment horizontal="center" vertical="center" wrapText="1"/>
    </xf>
    <xf numFmtId="4" fontId="37" fillId="3" borderId="1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/>
    </xf>
    <xf numFmtId="4" fontId="14" fillId="4" borderId="1" xfId="0" applyNumberFormat="1" applyFont="1" applyFill="1" applyBorder="1" applyAlignment="1">
      <alignment horizontal="center"/>
    </xf>
    <xf numFmtId="4" fontId="13" fillId="4" borderId="1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left"/>
    </xf>
    <xf numFmtId="49" fontId="13" fillId="2" borderId="3" xfId="0" applyNumberFormat="1" applyFont="1" applyFill="1" applyBorder="1" applyAlignment="1">
      <alignment horizontal="center"/>
    </xf>
    <xf numFmtId="49" fontId="29" fillId="2" borderId="3" xfId="0" applyNumberFormat="1" applyFont="1" applyFill="1" applyBorder="1" applyAlignment="1"/>
    <xf numFmtId="0" fontId="15" fillId="2" borderId="3" xfId="0" applyFont="1" applyFill="1" applyBorder="1" applyAlignment="1">
      <alignment horizontal="left" wrapText="1"/>
    </xf>
    <xf numFmtId="4" fontId="14" fillId="2" borderId="3" xfId="0" applyNumberFormat="1" applyFont="1" applyFill="1" applyBorder="1" applyAlignment="1">
      <alignment horizontal="right"/>
    </xf>
    <xf numFmtId="4" fontId="14" fillId="0" borderId="3" xfId="0" applyNumberFormat="1" applyFont="1" applyBorder="1" applyAlignment="1">
      <alignment horizontal="center"/>
    </xf>
    <xf numFmtId="4" fontId="14" fillId="2" borderId="0" xfId="0" applyNumberFormat="1" applyFont="1" applyFill="1" applyBorder="1" applyAlignment="1">
      <alignment horizontal="right" vertical="center"/>
    </xf>
    <xf numFmtId="4" fontId="16" fillId="2" borderId="0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right" wrapText="1"/>
    </xf>
    <xf numFmtId="4" fontId="13" fillId="2" borderId="1" xfId="0" applyNumberFormat="1" applyFont="1" applyFill="1" applyBorder="1" applyAlignment="1">
      <alignment horizontal="right" vertical="center" wrapText="1"/>
    </xf>
    <xf numFmtId="4" fontId="14" fillId="2" borderId="1" xfId="0" applyNumberFormat="1" applyFont="1" applyFill="1" applyBorder="1" applyAlignment="1">
      <alignment wrapText="1"/>
    </xf>
    <xf numFmtId="4" fontId="14" fillId="2" borderId="1" xfId="0" applyNumberFormat="1" applyFont="1" applyFill="1" applyBorder="1" applyAlignment="1"/>
    <xf numFmtId="4" fontId="13" fillId="4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right" wrapText="1"/>
    </xf>
    <xf numFmtId="4" fontId="13" fillId="4" borderId="1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 wrapText="1"/>
    </xf>
    <xf numFmtId="4" fontId="34" fillId="2" borderId="11" xfId="0" applyNumberFormat="1" applyFont="1" applyFill="1" applyBorder="1" applyAlignment="1">
      <alignment horizontal="center" vertical="center"/>
    </xf>
    <xf numFmtId="4" fontId="34" fillId="2" borderId="16" xfId="0" applyNumberFormat="1" applyFont="1" applyFill="1" applyBorder="1" applyAlignment="1">
      <alignment horizontal="center" vertical="center"/>
    </xf>
    <xf numFmtId="4" fontId="34" fillId="4" borderId="20" xfId="0" applyNumberFormat="1" applyFont="1" applyFill="1" applyBorder="1" applyAlignment="1">
      <alignment horizontal="center" vertical="center"/>
    </xf>
    <xf numFmtId="4" fontId="34" fillId="2" borderId="9" xfId="0" applyNumberFormat="1" applyFont="1" applyFill="1" applyBorder="1" applyAlignment="1">
      <alignment horizontal="center" vertical="center"/>
    </xf>
    <xf numFmtId="4" fontId="2" fillId="4" borderId="20" xfId="0" applyNumberFormat="1" applyFont="1" applyFill="1" applyBorder="1" applyAlignment="1">
      <alignment horizontal="center" vertical="center" wrapText="1"/>
    </xf>
    <xf numFmtId="4" fontId="34" fillId="2" borderId="20" xfId="0" applyNumberFormat="1" applyFont="1" applyFill="1" applyBorder="1" applyAlignment="1">
      <alignment horizontal="center" vertical="center"/>
    </xf>
    <xf numFmtId="4" fontId="34" fillId="2" borderId="17" xfId="0" applyNumberFormat="1" applyFont="1" applyFill="1" applyBorder="1" applyAlignment="1">
      <alignment horizontal="center" vertical="center"/>
    </xf>
    <xf numFmtId="4" fontId="2" fillId="2" borderId="20" xfId="0" applyNumberFormat="1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center"/>
    </xf>
    <xf numFmtId="4" fontId="2" fillId="4" borderId="14" xfId="0" applyNumberFormat="1" applyFont="1" applyFill="1" applyBorder="1" applyAlignment="1">
      <alignment horizontal="center" vertical="center"/>
    </xf>
    <xf numFmtId="4" fontId="34" fillId="2" borderId="0" xfId="0" applyNumberFormat="1" applyFont="1" applyFill="1" applyAlignment="1">
      <alignment horizontal="center" vertical="center"/>
    </xf>
    <xf numFmtId="4" fontId="34" fillId="4" borderId="14" xfId="0" applyNumberFormat="1" applyFont="1" applyFill="1" applyBorder="1" applyAlignment="1">
      <alignment horizontal="center" vertical="center"/>
    </xf>
    <xf numFmtId="4" fontId="34" fillId="2" borderId="0" xfId="0" applyNumberFormat="1" applyFont="1" applyFill="1" applyBorder="1" applyAlignment="1">
      <alignment horizontal="center" vertical="center"/>
    </xf>
    <xf numFmtId="4" fontId="2" fillId="4" borderId="44" xfId="0" applyNumberFormat="1" applyFont="1" applyFill="1" applyBorder="1" applyAlignment="1">
      <alignment horizontal="center" vertical="center"/>
    </xf>
    <xf numFmtId="4" fontId="2" fillId="4" borderId="24" xfId="0" applyNumberFormat="1" applyFont="1" applyFill="1" applyBorder="1" applyAlignment="1">
      <alignment horizontal="center" vertical="center"/>
    </xf>
    <xf numFmtId="4" fontId="36" fillId="2" borderId="8" xfId="0" applyNumberFormat="1" applyFont="1" applyFill="1" applyBorder="1" applyAlignment="1">
      <alignment horizontal="center" vertical="center" wrapText="1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22" xfId="0" applyNumberFormat="1" applyFont="1" applyFill="1" applyBorder="1" applyAlignment="1">
      <alignment horizontal="right" vertical="center"/>
    </xf>
    <xf numFmtId="4" fontId="6" fillId="2" borderId="1" xfId="1" applyNumberFormat="1" applyFont="1" applyFill="1" applyBorder="1" applyAlignment="1">
      <alignment horizontal="right" wrapText="1"/>
    </xf>
    <xf numFmtId="4" fontId="6" fillId="2" borderId="3" xfId="1" applyNumberFormat="1" applyFont="1" applyFill="1" applyBorder="1" applyAlignment="1">
      <alignment horizontal="right" wrapText="1"/>
    </xf>
    <xf numFmtId="4" fontId="34" fillId="2" borderId="34" xfId="0" applyNumberFormat="1" applyFont="1" applyFill="1" applyBorder="1" applyAlignment="1">
      <alignment horizontal="right" vertical="center"/>
    </xf>
    <xf numFmtId="4" fontId="34" fillId="2" borderId="8" xfId="0" applyNumberFormat="1" applyFont="1" applyFill="1" applyBorder="1" applyAlignment="1">
      <alignment horizontal="right" vertical="center"/>
    </xf>
    <xf numFmtId="4" fontId="14" fillId="2" borderId="0" xfId="0" applyNumberFormat="1" applyFont="1" applyFill="1" applyAlignment="1">
      <alignment horizontal="right" vertical="center"/>
    </xf>
    <xf numFmtId="4" fontId="14" fillId="0" borderId="0" xfId="0" applyNumberFormat="1" applyFont="1" applyBorder="1" applyAlignment="1">
      <alignment horizontal="right" vertical="center"/>
    </xf>
    <xf numFmtId="4" fontId="13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right"/>
    </xf>
    <xf numFmtId="0" fontId="36" fillId="3" borderId="1" xfId="0" applyFont="1" applyFill="1" applyBorder="1" applyAlignment="1">
      <alignment horizontal="center" vertical="center" wrapText="1"/>
    </xf>
    <xf numFmtId="4" fontId="35" fillId="3" borderId="1" xfId="0" applyNumberFormat="1" applyFont="1" applyFill="1" applyBorder="1" applyAlignment="1">
      <alignment horizontal="right" vertical="center"/>
    </xf>
    <xf numFmtId="4" fontId="14" fillId="3" borderId="1" xfId="0" applyNumberFormat="1" applyFont="1" applyFill="1" applyBorder="1" applyAlignment="1">
      <alignment horizontal="right" wrapText="1"/>
    </xf>
    <xf numFmtId="4" fontId="14" fillId="2" borderId="1" xfId="0" applyNumberFormat="1" applyFont="1" applyFill="1" applyBorder="1"/>
    <xf numFmtId="4" fontId="14" fillId="5" borderId="1" xfId="1" applyNumberFormat="1" applyFont="1" applyFill="1" applyBorder="1" applyAlignment="1">
      <alignment horizontal="right" wrapText="1"/>
    </xf>
    <xf numFmtId="4" fontId="14" fillId="2" borderId="1" xfId="1" applyNumberFormat="1" applyFont="1" applyFill="1" applyBorder="1" applyAlignment="1">
      <alignment horizontal="right" wrapText="1"/>
    </xf>
    <xf numFmtId="4" fontId="13" fillId="3" borderId="1" xfId="0" applyNumberFormat="1" applyFont="1" applyFill="1" applyBorder="1" applyAlignment="1">
      <alignment horizontal="right" vertical="center" wrapText="1"/>
    </xf>
    <xf numFmtId="4" fontId="14" fillId="2" borderId="1" xfId="1" applyNumberFormat="1" applyFont="1" applyFill="1" applyBorder="1"/>
    <xf numFmtId="4" fontId="14" fillId="2" borderId="3" xfId="0" applyNumberFormat="1" applyFont="1" applyFill="1" applyBorder="1" applyAlignment="1">
      <alignment horizontal="right" wrapText="1"/>
    </xf>
    <xf numFmtId="4" fontId="14" fillId="2" borderId="3" xfId="0" applyNumberFormat="1" applyFont="1" applyFill="1" applyBorder="1" applyAlignment="1">
      <alignment horizontal="right" vertical="center"/>
    </xf>
    <xf numFmtId="4" fontId="13" fillId="2" borderId="0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vertical="center" wrapText="1"/>
    </xf>
    <xf numFmtId="4" fontId="38" fillId="3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4" fontId="39" fillId="3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34" fillId="3" borderId="1" xfId="0" applyNumberFormat="1" applyFont="1" applyFill="1" applyBorder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4" fontId="13" fillId="2" borderId="0" xfId="0" applyNumberFormat="1" applyFont="1" applyFill="1" applyAlignment="1">
      <alignment horizontal="right"/>
    </xf>
    <xf numFmtId="4" fontId="0" fillId="0" borderId="0" xfId="0" applyNumberFormat="1" applyAlignment="1">
      <alignment horizontal="center"/>
    </xf>
    <xf numFmtId="4" fontId="6" fillId="2" borderId="3" xfId="0" applyNumberFormat="1" applyFont="1" applyFill="1" applyBorder="1" applyAlignment="1">
      <alignment horizontal="right" wrapText="1"/>
    </xf>
    <xf numFmtId="4" fontId="6" fillId="2" borderId="1" xfId="0" applyNumberFormat="1" applyFont="1" applyFill="1" applyBorder="1" applyAlignment="1">
      <alignment horizontal="right"/>
    </xf>
    <xf numFmtId="4" fontId="6" fillId="2" borderId="34" xfId="0" applyNumberFormat="1" applyFont="1" applyFill="1" applyBorder="1" applyAlignment="1">
      <alignment horizontal="right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26" fillId="0" borderId="0" xfId="0" applyFont="1" applyAlignment="1">
      <alignment horizontal="left"/>
    </xf>
    <xf numFmtId="0" fontId="11" fillId="3" borderId="4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left" wrapText="1"/>
    </xf>
    <xf numFmtId="0" fontId="13" fillId="4" borderId="4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0" fontId="17" fillId="4" borderId="6" xfId="0" applyFont="1" applyFill="1" applyBorder="1" applyAlignment="1">
      <alignment vertical="center"/>
    </xf>
    <xf numFmtId="0" fontId="17" fillId="4" borderId="5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22" fillId="4" borderId="4" xfId="0" applyFont="1" applyFill="1" applyBorder="1" applyAlignment="1">
      <alignment horizontal="left" vertical="center" wrapText="1"/>
    </xf>
    <xf numFmtId="0" fontId="22" fillId="4" borderId="6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/>
    </xf>
    <xf numFmtId="0" fontId="17" fillId="4" borderId="5" xfId="0" applyFont="1" applyFill="1" applyBorder="1" applyAlignment="1">
      <alignment horizontal="left" vertical="center"/>
    </xf>
    <xf numFmtId="0" fontId="22" fillId="4" borderId="4" xfId="0" applyFont="1" applyFill="1" applyBorder="1" applyAlignment="1">
      <alignment horizontal="left" vertical="top" wrapText="1"/>
    </xf>
    <xf numFmtId="0" fontId="22" fillId="4" borderId="6" xfId="0" applyFont="1" applyFill="1" applyBorder="1" applyAlignment="1">
      <alignment horizontal="left" vertical="top" wrapText="1"/>
    </xf>
    <xf numFmtId="0" fontId="22" fillId="4" borderId="5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wrapText="1"/>
    </xf>
    <xf numFmtId="4" fontId="3" fillId="0" borderId="0" xfId="0" applyNumberFormat="1" applyFont="1" applyAlignment="1">
      <alignment horizontal="left"/>
    </xf>
    <xf numFmtId="49" fontId="6" fillId="4" borderId="31" xfId="0" applyNumberFormat="1" applyFont="1" applyFill="1" applyBorder="1" applyAlignment="1">
      <alignment horizontal="center"/>
    </xf>
    <xf numFmtId="49" fontId="6" fillId="4" borderId="41" xfId="0" applyNumberFormat="1" applyFont="1" applyFill="1" applyBorder="1" applyAlignment="1">
      <alignment horizontal="center"/>
    </xf>
    <xf numFmtId="4" fontId="3" fillId="4" borderId="43" xfId="0" applyNumberFormat="1" applyFont="1" applyFill="1" applyBorder="1" applyAlignment="1">
      <alignment horizontal="left" vertical="center"/>
    </xf>
    <xf numFmtId="4" fontId="3" fillId="4" borderId="22" xfId="0" applyNumberFormat="1" applyFont="1" applyFill="1" applyBorder="1" applyAlignment="1">
      <alignment horizontal="left" vertical="center"/>
    </xf>
    <xf numFmtId="49" fontId="6" fillId="2" borderId="27" xfId="0" applyNumberFormat="1" applyFont="1" applyFill="1" applyBorder="1" applyAlignment="1">
      <alignment horizontal="center"/>
    </xf>
    <xf numFmtId="49" fontId="6" fillId="2" borderId="28" xfId="0" applyNumberFormat="1" applyFont="1" applyFill="1" applyBorder="1" applyAlignment="1">
      <alignment horizontal="center"/>
    </xf>
    <xf numFmtId="49" fontId="6" fillId="2" borderId="29" xfId="0" applyNumberFormat="1" applyFont="1" applyFill="1" applyBorder="1" applyAlignment="1">
      <alignment horizontal="center"/>
    </xf>
    <xf numFmtId="49" fontId="6" fillId="5" borderId="31" xfId="0" applyNumberFormat="1" applyFont="1" applyFill="1" applyBorder="1" applyAlignment="1">
      <alignment horizontal="center"/>
    </xf>
    <xf numFmtId="49" fontId="6" fillId="5" borderId="32" xfId="0" applyNumberFormat="1" applyFont="1" applyFill="1" applyBorder="1" applyAlignment="1">
      <alignment horizontal="center"/>
    </xf>
    <xf numFmtId="49" fontId="6" fillId="5" borderId="33" xfId="0" applyNumberFormat="1" applyFont="1" applyFill="1" applyBorder="1" applyAlignment="1">
      <alignment horizontal="center"/>
    </xf>
    <xf numFmtId="49" fontId="6" fillId="2" borderId="23" xfId="0" applyNumberFormat="1" applyFont="1" applyFill="1" applyBorder="1" applyAlignment="1">
      <alignment horizontal="center"/>
    </xf>
    <xf numFmtId="49" fontId="6" fillId="2" borderId="36" xfId="0" applyNumberFormat="1" applyFont="1" applyFill="1" applyBorder="1" applyAlignment="1">
      <alignment horizontal="center"/>
    </xf>
    <xf numFmtId="4" fontId="6" fillId="2" borderId="23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95"/>
  <sheetViews>
    <sheetView tabSelected="1" zoomScale="80" zoomScaleNormal="80" workbookViewId="0">
      <selection activeCell="H199" sqref="H199"/>
    </sheetView>
  </sheetViews>
  <sheetFormatPr defaultColWidth="8.85546875" defaultRowHeight="18.75" x14ac:dyDescent="0.3"/>
  <cols>
    <col min="1" max="1" width="11.28515625" style="89" customWidth="1"/>
    <col min="2" max="2" width="2.28515625" style="90" hidden="1" customWidth="1"/>
    <col min="3" max="3" width="15.140625" style="188" customWidth="1"/>
    <col min="4" max="4" width="70.28515625" style="91" customWidth="1"/>
    <col min="5" max="5" width="18.5703125" style="74" customWidth="1"/>
    <col min="6" max="6" width="0.140625" style="316" hidden="1" customWidth="1"/>
    <col min="7" max="7" width="20.28515625" style="291" customWidth="1"/>
    <col min="8" max="8" width="17" style="32" customWidth="1"/>
    <col min="9" max="9" width="10.85546875" style="25" customWidth="1"/>
    <col min="10" max="10" width="21.85546875" style="65" customWidth="1"/>
    <col min="11" max="11" width="15.28515625" style="65" customWidth="1"/>
    <col min="12" max="12" width="19" style="25" customWidth="1"/>
    <col min="13" max="13" width="14.140625" style="25" customWidth="1"/>
    <col min="14" max="16384" width="8.85546875" style="25"/>
  </cols>
  <sheetData>
    <row r="1" spans="1:13" ht="41.45" customHeight="1" x14ac:dyDescent="0.3">
      <c r="A1" s="328" t="s">
        <v>288</v>
      </c>
      <c r="B1" s="328"/>
      <c r="C1" s="328"/>
      <c r="D1" s="328"/>
      <c r="E1" s="328"/>
      <c r="F1" s="292"/>
      <c r="G1" s="293"/>
      <c r="H1" s="238"/>
      <c r="I1" s="23"/>
      <c r="J1" s="24"/>
      <c r="K1" s="24"/>
    </row>
    <row r="2" spans="1:13" x14ac:dyDescent="0.3">
      <c r="A2" s="21"/>
      <c r="B2" s="22"/>
      <c r="C2" s="179"/>
      <c r="D2" s="26"/>
      <c r="E2" s="294"/>
      <c r="F2" s="292"/>
      <c r="G2" s="255"/>
      <c r="H2" s="190"/>
      <c r="I2" s="23"/>
      <c r="J2" s="24"/>
      <c r="K2" s="24"/>
    </row>
    <row r="3" spans="1:13" ht="14.45" customHeight="1" x14ac:dyDescent="0.3">
      <c r="A3" s="21"/>
      <c r="B3" s="22"/>
      <c r="C3" s="180"/>
      <c r="D3" s="28"/>
      <c r="E3" s="294"/>
      <c r="F3" s="292"/>
      <c r="G3" s="255"/>
      <c r="H3" s="190"/>
      <c r="I3" s="23"/>
      <c r="J3" s="24"/>
      <c r="K3" s="24"/>
    </row>
    <row r="4" spans="1:13" ht="42.6" hidden="1" customHeight="1" x14ac:dyDescent="0.3">
      <c r="A4" s="21"/>
      <c r="B4" s="22"/>
      <c r="C4" s="180"/>
      <c r="D4" s="29"/>
      <c r="E4" s="292"/>
      <c r="F4" s="292"/>
      <c r="G4" s="255"/>
      <c r="H4" s="190"/>
      <c r="I4" s="23"/>
      <c r="J4" s="24"/>
      <c r="K4" s="24"/>
    </row>
    <row r="5" spans="1:13" s="33" customFormat="1" ht="42.6" hidden="1" customHeight="1" x14ac:dyDescent="0.3">
      <c r="A5" s="21"/>
      <c r="B5" s="22"/>
      <c r="C5" s="180"/>
      <c r="D5" s="30"/>
      <c r="E5" s="294"/>
      <c r="F5" s="238" t="s">
        <v>58</v>
      </c>
      <c r="G5" s="255"/>
      <c r="H5" s="190"/>
      <c r="I5" s="31"/>
      <c r="J5" s="32"/>
      <c r="K5" s="32"/>
    </row>
    <row r="6" spans="1:13" ht="71.45" customHeight="1" x14ac:dyDescent="0.3">
      <c r="A6" s="163" t="s">
        <v>265</v>
      </c>
      <c r="B6" s="83"/>
      <c r="C6" s="181" t="s">
        <v>268</v>
      </c>
      <c r="D6" s="162" t="s">
        <v>40</v>
      </c>
      <c r="E6" s="295" t="s">
        <v>86</v>
      </c>
      <c r="F6" s="296"/>
      <c r="G6" s="236" t="s">
        <v>293</v>
      </c>
      <c r="H6" s="237" t="s">
        <v>281</v>
      </c>
      <c r="I6" s="23"/>
      <c r="J6" s="24"/>
      <c r="K6" s="24"/>
    </row>
    <row r="7" spans="1:13" ht="18.75" hidden="1" customHeight="1" x14ac:dyDescent="0.3">
      <c r="A7" s="34"/>
      <c r="B7" s="35"/>
      <c r="C7" s="182"/>
      <c r="D7" s="36"/>
      <c r="E7" s="264"/>
      <c r="F7" s="48"/>
      <c r="G7" s="48"/>
      <c r="H7" s="239"/>
      <c r="I7" s="23"/>
      <c r="J7" s="24"/>
      <c r="K7" s="24"/>
    </row>
    <row r="8" spans="1:13" ht="25.9" hidden="1" customHeight="1" x14ac:dyDescent="0.3">
      <c r="A8" s="322" t="s">
        <v>36</v>
      </c>
      <c r="B8" s="323"/>
      <c r="C8" s="323"/>
      <c r="D8" s="324"/>
      <c r="E8" s="297">
        <f>E9++E10+E11</f>
        <v>0</v>
      </c>
      <c r="F8" s="297">
        <f t="shared" ref="F8:G8" si="0">F9++F10+F11</f>
        <v>50000</v>
      </c>
      <c r="G8" s="297">
        <f t="shared" si="0"/>
        <v>0</v>
      </c>
      <c r="H8" s="240"/>
      <c r="I8" s="23"/>
      <c r="J8" s="24"/>
      <c r="K8" s="24"/>
    </row>
    <row r="9" spans="1:13" ht="18.75" hidden="1" customHeight="1" x14ac:dyDescent="0.3">
      <c r="A9" s="37"/>
      <c r="B9" s="38"/>
      <c r="C9" s="183"/>
      <c r="D9" s="39"/>
      <c r="E9" s="235"/>
      <c r="F9" s="48"/>
      <c r="G9" s="298"/>
      <c r="H9" s="241"/>
      <c r="I9" s="23"/>
      <c r="J9" s="24"/>
      <c r="K9" s="24"/>
    </row>
    <row r="10" spans="1:13" ht="18" hidden="1" customHeight="1" x14ac:dyDescent="0.3">
      <c r="A10" s="37"/>
      <c r="B10" s="38"/>
      <c r="C10" s="183"/>
      <c r="D10" s="40"/>
      <c r="E10" s="299"/>
      <c r="F10" s="48"/>
      <c r="G10" s="48"/>
      <c r="H10" s="239"/>
      <c r="I10" s="23"/>
      <c r="J10" s="24"/>
      <c r="K10" s="24"/>
    </row>
    <row r="11" spans="1:13" ht="18.75" hidden="1" customHeight="1" x14ac:dyDescent="0.3">
      <c r="A11" s="37"/>
      <c r="B11" s="38"/>
      <c r="C11" s="183"/>
      <c r="D11" s="40"/>
      <c r="E11" s="299"/>
      <c r="F11" s="48">
        <v>50000</v>
      </c>
      <c r="G11" s="48"/>
      <c r="H11" s="239"/>
      <c r="I11" s="23"/>
      <c r="J11" s="24"/>
      <c r="K11" s="24"/>
    </row>
    <row r="12" spans="1:13" ht="26.45" customHeight="1" x14ac:dyDescent="0.3">
      <c r="A12" s="342" t="s">
        <v>31</v>
      </c>
      <c r="B12" s="343"/>
      <c r="C12" s="344"/>
      <c r="D12" s="345"/>
      <c r="E12" s="233">
        <f>E13+E14+E15+E16+E17+E18+E19</f>
        <v>1663000</v>
      </c>
      <c r="F12" s="233">
        <f t="shared" ref="F12" si="1">F13+F14+F15+F16+F17+F18+F19</f>
        <v>4974444</v>
      </c>
      <c r="G12" s="233">
        <f t="shared" ref="G12" si="2">G13+G14+G15+G16+G17+G18+G19</f>
        <v>1332753.56</v>
      </c>
      <c r="H12" s="242">
        <f t="shared" ref="H12:H43" si="3">G12/E12*100</f>
        <v>80.141524954900788</v>
      </c>
      <c r="I12" s="23"/>
      <c r="J12" s="24"/>
      <c r="K12" s="24"/>
    </row>
    <row r="13" spans="1:13" ht="18.75" customHeight="1" x14ac:dyDescent="0.3">
      <c r="A13" s="41" t="s">
        <v>70</v>
      </c>
      <c r="B13" s="42"/>
      <c r="C13" s="184" t="s">
        <v>85</v>
      </c>
      <c r="D13" s="44" t="s">
        <v>90</v>
      </c>
      <c r="E13" s="235">
        <v>61120</v>
      </c>
      <c r="F13" s="48"/>
      <c r="G13" s="48">
        <v>61120</v>
      </c>
      <c r="H13" s="241">
        <f t="shared" si="3"/>
        <v>100</v>
      </c>
      <c r="I13" s="23"/>
      <c r="J13" s="24"/>
      <c r="K13" s="24"/>
    </row>
    <row r="14" spans="1:13" ht="18.75" customHeight="1" x14ac:dyDescent="0.3">
      <c r="A14" s="41" t="s">
        <v>91</v>
      </c>
      <c r="B14" s="45"/>
      <c r="C14" s="184" t="s">
        <v>85</v>
      </c>
      <c r="D14" s="46" t="s">
        <v>92</v>
      </c>
      <c r="E14" s="300">
        <v>100000</v>
      </c>
      <c r="F14" s="48"/>
      <c r="G14" s="48">
        <v>97041.5</v>
      </c>
      <c r="H14" s="239">
        <f t="shared" si="3"/>
        <v>97.041499999999999</v>
      </c>
      <c r="I14" s="23"/>
      <c r="J14" s="24"/>
      <c r="K14" s="24"/>
    </row>
    <row r="15" spans="1:13" ht="20.25" customHeight="1" x14ac:dyDescent="0.3">
      <c r="A15" s="41" t="s">
        <v>93</v>
      </c>
      <c r="B15" s="45"/>
      <c r="C15" s="184" t="s">
        <v>85</v>
      </c>
      <c r="D15" s="46" t="s">
        <v>94</v>
      </c>
      <c r="E15" s="300">
        <v>50000</v>
      </c>
      <c r="F15" s="48">
        <v>3750000</v>
      </c>
      <c r="G15" s="48">
        <v>37163</v>
      </c>
      <c r="H15" s="239">
        <f t="shared" si="3"/>
        <v>74.326000000000008</v>
      </c>
      <c r="I15" s="24"/>
      <c r="J15" s="24"/>
      <c r="K15" s="24"/>
      <c r="L15" s="24"/>
      <c r="M15" s="24"/>
    </row>
    <row r="16" spans="1:13" ht="36.6" customHeight="1" x14ac:dyDescent="0.3">
      <c r="A16" s="47" t="s">
        <v>279</v>
      </c>
      <c r="B16" s="45"/>
      <c r="C16" s="184" t="s">
        <v>85</v>
      </c>
      <c r="D16" s="46" t="s">
        <v>95</v>
      </c>
      <c r="E16" s="300">
        <v>188880</v>
      </c>
      <c r="F16" s="48">
        <v>682650</v>
      </c>
      <c r="G16" s="232">
        <v>103767</v>
      </c>
      <c r="H16" s="243">
        <f t="shared" si="3"/>
        <v>54.938055908513341</v>
      </c>
      <c r="I16" s="23"/>
      <c r="J16" s="24"/>
      <c r="K16" s="48"/>
    </row>
    <row r="17" spans="1:11" ht="18" customHeight="1" x14ac:dyDescent="0.3">
      <c r="A17" s="41" t="s">
        <v>96</v>
      </c>
      <c r="B17" s="45"/>
      <c r="C17" s="184" t="s">
        <v>85</v>
      </c>
      <c r="D17" s="44" t="s">
        <v>3</v>
      </c>
      <c r="E17" s="235">
        <v>253000</v>
      </c>
      <c r="F17" s="48">
        <v>90000</v>
      </c>
      <c r="G17" s="48">
        <v>164211.53</v>
      </c>
      <c r="H17" s="239">
        <f t="shared" si="3"/>
        <v>64.905743083003955</v>
      </c>
      <c r="I17" s="23"/>
      <c r="J17" s="24"/>
      <c r="K17" s="24"/>
    </row>
    <row r="18" spans="1:11" ht="17.25" customHeight="1" x14ac:dyDescent="0.3">
      <c r="A18" s="41" t="s">
        <v>97</v>
      </c>
      <c r="B18" s="45"/>
      <c r="C18" s="184" t="s">
        <v>85</v>
      </c>
      <c r="D18" s="44" t="s">
        <v>4</v>
      </c>
      <c r="E18" s="235">
        <v>700000</v>
      </c>
      <c r="F18" s="48">
        <v>331794</v>
      </c>
      <c r="G18" s="48">
        <v>560090.53</v>
      </c>
      <c r="H18" s="239">
        <f t="shared" si="3"/>
        <v>80.012932857142857</v>
      </c>
      <c r="I18" s="23"/>
      <c r="J18" s="24"/>
      <c r="K18" s="24"/>
    </row>
    <row r="19" spans="1:11" x14ac:dyDescent="0.3">
      <c r="A19" s="41" t="s">
        <v>98</v>
      </c>
      <c r="B19" s="45"/>
      <c r="C19" s="184" t="s">
        <v>85</v>
      </c>
      <c r="D19" s="44" t="s">
        <v>5</v>
      </c>
      <c r="E19" s="235">
        <v>310000</v>
      </c>
      <c r="F19" s="48">
        <v>120000</v>
      </c>
      <c r="G19" s="48">
        <v>309360</v>
      </c>
      <c r="H19" s="239">
        <f t="shared" si="3"/>
        <v>99.793548387096777</v>
      </c>
      <c r="I19" s="23"/>
      <c r="J19" s="24"/>
      <c r="K19" s="24"/>
    </row>
    <row r="20" spans="1:11" s="51" customFormat="1" ht="21.6" customHeight="1" x14ac:dyDescent="0.3">
      <c r="A20" s="346" t="s">
        <v>32</v>
      </c>
      <c r="B20" s="347"/>
      <c r="C20" s="347"/>
      <c r="D20" s="348"/>
      <c r="E20" s="233">
        <f>SUM(E21:E28)</f>
        <v>22435553.699999999</v>
      </c>
      <c r="F20" s="233">
        <f t="shared" ref="F20" si="4">SUM(F21:F28)</f>
        <v>717500</v>
      </c>
      <c r="G20" s="233">
        <f>SUM(G21:G28)</f>
        <v>21497551.960000001</v>
      </c>
      <c r="H20" s="242">
        <f t="shared" si="3"/>
        <v>95.819128190270604</v>
      </c>
      <c r="I20" s="49"/>
      <c r="J20" s="50"/>
      <c r="K20" s="50"/>
    </row>
    <row r="21" spans="1:11" ht="20.25" customHeight="1" x14ac:dyDescent="0.3">
      <c r="A21" s="52" t="s">
        <v>99</v>
      </c>
      <c r="B21" s="53"/>
      <c r="C21" s="184" t="s">
        <v>85</v>
      </c>
      <c r="D21" s="44" t="s">
        <v>6</v>
      </c>
      <c r="E21" s="235">
        <v>16097000</v>
      </c>
      <c r="F21" s="48">
        <v>280000</v>
      </c>
      <c r="G21" s="48">
        <v>15662170.550000001</v>
      </c>
      <c r="H21" s="239">
        <f t="shared" si="3"/>
        <v>97.298692613530477</v>
      </c>
      <c r="I21" s="23"/>
      <c r="J21" s="24"/>
      <c r="K21" s="24"/>
    </row>
    <row r="22" spans="1:11" ht="39" customHeight="1" x14ac:dyDescent="0.3">
      <c r="A22" s="52" t="s">
        <v>100</v>
      </c>
      <c r="B22" s="53"/>
      <c r="C22" s="184" t="s">
        <v>85</v>
      </c>
      <c r="D22" s="72" t="s">
        <v>7</v>
      </c>
      <c r="E22" s="235">
        <v>2956200</v>
      </c>
      <c r="F22" s="48">
        <v>160000</v>
      </c>
      <c r="G22" s="232">
        <v>2686062.39</v>
      </c>
      <c r="H22" s="239">
        <f t="shared" si="3"/>
        <v>90.861998173330633</v>
      </c>
      <c r="I22" s="23"/>
      <c r="J22" s="24"/>
      <c r="K22" s="24"/>
    </row>
    <row r="23" spans="1:11" ht="15" customHeight="1" x14ac:dyDescent="0.3">
      <c r="A23" s="41" t="s">
        <v>101</v>
      </c>
      <c r="B23" s="45"/>
      <c r="C23" s="184" t="s">
        <v>85</v>
      </c>
      <c r="D23" s="44" t="s">
        <v>276</v>
      </c>
      <c r="E23" s="235">
        <v>274753.7</v>
      </c>
      <c r="F23" s="48">
        <v>127500</v>
      </c>
      <c r="G23" s="48">
        <v>233768.14</v>
      </c>
      <c r="H23" s="239">
        <f t="shared" si="3"/>
        <v>85.082799612889659</v>
      </c>
      <c r="I23" s="23"/>
      <c r="J23" s="24"/>
      <c r="K23" s="24"/>
    </row>
    <row r="24" spans="1:11" ht="18.600000000000001" customHeight="1" x14ac:dyDescent="0.3">
      <c r="A24" s="41" t="s">
        <v>102</v>
      </c>
      <c r="B24" s="45"/>
      <c r="C24" s="184" t="s">
        <v>85</v>
      </c>
      <c r="D24" s="44" t="s">
        <v>8</v>
      </c>
      <c r="E24" s="235">
        <v>671000</v>
      </c>
      <c r="F24" s="48">
        <v>50000</v>
      </c>
      <c r="G24" s="232">
        <v>593216.61</v>
      </c>
      <c r="H24" s="239">
        <f t="shared" si="3"/>
        <v>88.407840536512666</v>
      </c>
      <c r="I24" s="23"/>
      <c r="J24" s="24"/>
      <c r="K24" s="24"/>
    </row>
    <row r="25" spans="1:11" ht="18" customHeight="1" x14ac:dyDescent="0.3">
      <c r="A25" s="41" t="s">
        <v>103</v>
      </c>
      <c r="B25" s="45"/>
      <c r="C25" s="184" t="s">
        <v>85</v>
      </c>
      <c r="D25" s="44" t="s">
        <v>9</v>
      </c>
      <c r="E25" s="235">
        <v>1318000</v>
      </c>
      <c r="F25" s="48"/>
      <c r="G25" s="48">
        <v>1271423.4099999999</v>
      </c>
      <c r="H25" s="239">
        <f t="shared" si="3"/>
        <v>96.46611608497723</v>
      </c>
      <c r="I25" s="23"/>
      <c r="J25" s="24"/>
      <c r="K25" s="24"/>
    </row>
    <row r="26" spans="1:11" ht="18" customHeight="1" x14ac:dyDescent="0.3">
      <c r="A26" s="52" t="s">
        <v>104</v>
      </c>
      <c r="B26" s="53"/>
      <c r="C26" s="184" t="s">
        <v>85</v>
      </c>
      <c r="D26" s="44" t="s">
        <v>10</v>
      </c>
      <c r="E26" s="235">
        <v>128600</v>
      </c>
      <c r="F26" s="48"/>
      <c r="G26" s="48">
        <v>130999.88</v>
      </c>
      <c r="H26" s="239">
        <f t="shared" si="3"/>
        <v>101.86615863141523</v>
      </c>
      <c r="I26" s="23"/>
      <c r="J26" s="24"/>
      <c r="K26" s="24"/>
    </row>
    <row r="27" spans="1:11" x14ac:dyDescent="0.3">
      <c r="A27" s="41" t="s">
        <v>105</v>
      </c>
      <c r="B27" s="45"/>
      <c r="C27" s="184" t="s">
        <v>85</v>
      </c>
      <c r="D27" s="44" t="s">
        <v>11</v>
      </c>
      <c r="E27" s="235">
        <v>150000</v>
      </c>
      <c r="F27" s="48">
        <v>100000</v>
      </c>
      <c r="G27" s="48">
        <v>100500</v>
      </c>
      <c r="H27" s="239">
        <f t="shared" si="3"/>
        <v>67</v>
      </c>
      <c r="I27" s="23"/>
      <c r="J27" s="24"/>
      <c r="K27" s="24"/>
    </row>
    <row r="28" spans="1:11" ht="37.5" x14ac:dyDescent="0.3">
      <c r="A28" s="41" t="s">
        <v>153</v>
      </c>
      <c r="B28" s="38"/>
      <c r="C28" s="184" t="s">
        <v>85</v>
      </c>
      <c r="D28" s="44" t="s">
        <v>154</v>
      </c>
      <c r="E28" s="235">
        <v>840000</v>
      </c>
      <c r="F28" s="48"/>
      <c r="G28" s="232">
        <v>819410.98</v>
      </c>
      <c r="H28" s="243">
        <f t="shared" si="3"/>
        <v>97.548926190476195</v>
      </c>
      <c r="I28" s="23"/>
      <c r="J28" s="24"/>
      <c r="K28" s="24"/>
    </row>
    <row r="29" spans="1:11" s="51" customFormat="1" ht="22.15" customHeight="1" x14ac:dyDescent="0.3">
      <c r="A29" s="342" t="s">
        <v>33</v>
      </c>
      <c r="B29" s="343"/>
      <c r="C29" s="344"/>
      <c r="D29" s="345"/>
      <c r="E29" s="233">
        <f>SUM(E30:E44)</f>
        <v>3066400</v>
      </c>
      <c r="F29" s="233">
        <f t="shared" ref="F29" si="5">SUM(F30:F44)</f>
        <v>1364243</v>
      </c>
      <c r="G29" s="233">
        <f>SUM(G30:G43)</f>
        <v>1988662.5</v>
      </c>
      <c r="H29" s="244">
        <f t="shared" si="3"/>
        <v>64.853329637359764</v>
      </c>
      <c r="I29" s="49"/>
      <c r="J29" s="50"/>
      <c r="K29" s="50"/>
    </row>
    <row r="30" spans="1:11" ht="41.25" customHeight="1" x14ac:dyDescent="0.3">
      <c r="A30" s="41" t="s">
        <v>74</v>
      </c>
      <c r="B30" s="45"/>
      <c r="C30" s="184" t="s">
        <v>85</v>
      </c>
      <c r="D30" s="44" t="s">
        <v>106</v>
      </c>
      <c r="E30" s="235">
        <v>190000</v>
      </c>
      <c r="F30" s="48">
        <v>13000</v>
      </c>
      <c r="G30" s="232">
        <v>190000</v>
      </c>
      <c r="H30" s="239">
        <f t="shared" si="3"/>
        <v>100</v>
      </c>
      <c r="I30" s="23"/>
      <c r="J30" s="24"/>
      <c r="K30" s="24"/>
    </row>
    <row r="31" spans="1:11" ht="18" customHeight="1" x14ac:dyDescent="0.3">
      <c r="A31" s="41" t="s">
        <v>107</v>
      </c>
      <c r="B31" s="45"/>
      <c r="C31" s="184" t="s">
        <v>85</v>
      </c>
      <c r="D31" s="46" t="s">
        <v>267</v>
      </c>
      <c r="E31" s="300">
        <v>480000</v>
      </c>
      <c r="F31" s="48"/>
      <c r="G31" s="48">
        <v>359193.96</v>
      </c>
      <c r="H31" s="239">
        <f t="shared" si="3"/>
        <v>74.832075000000003</v>
      </c>
      <c r="I31" s="23"/>
      <c r="J31" s="24"/>
      <c r="K31" s="24"/>
    </row>
    <row r="32" spans="1:11" s="51" customFormat="1" ht="19.899999999999999" customHeight="1" x14ac:dyDescent="0.3">
      <c r="A32" s="41" t="s">
        <v>108</v>
      </c>
      <c r="B32" s="45"/>
      <c r="C32" s="184" t="s">
        <v>85</v>
      </c>
      <c r="D32" s="46" t="s">
        <v>109</v>
      </c>
      <c r="E32" s="300">
        <v>290000</v>
      </c>
      <c r="F32" s="48">
        <v>75000</v>
      </c>
      <c r="G32" s="48">
        <v>238800</v>
      </c>
      <c r="H32" s="239">
        <f t="shared" si="3"/>
        <v>82.34482758620689</v>
      </c>
      <c r="I32" s="49"/>
      <c r="J32" s="50"/>
      <c r="K32" s="50"/>
    </row>
    <row r="33" spans="1:11" ht="17.25" customHeight="1" x14ac:dyDescent="0.3">
      <c r="A33" s="41" t="s">
        <v>280</v>
      </c>
      <c r="B33" s="45"/>
      <c r="C33" s="184" t="s">
        <v>85</v>
      </c>
      <c r="D33" s="46" t="s">
        <v>110</v>
      </c>
      <c r="E33" s="300">
        <v>90000</v>
      </c>
      <c r="F33" s="48">
        <v>70000</v>
      </c>
      <c r="G33" s="48">
        <v>27785.73</v>
      </c>
      <c r="H33" s="239">
        <f t="shared" si="3"/>
        <v>30.873033333333332</v>
      </c>
      <c r="I33" s="23"/>
      <c r="J33" s="24"/>
      <c r="K33" s="24"/>
    </row>
    <row r="34" spans="1:11" ht="16.899999999999999" customHeight="1" x14ac:dyDescent="0.3">
      <c r="A34" s="41" t="s">
        <v>73</v>
      </c>
      <c r="B34" s="45"/>
      <c r="C34" s="184" t="s">
        <v>85</v>
      </c>
      <c r="D34" s="44" t="s">
        <v>111</v>
      </c>
      <c r="E34" s="235">
        <v>122753</v>
      </c>
      <c r="F34" s="48">
        <v>138000</v>
      </c>
      <c r="G34" s="48">
        <v>122753</v>
      </c>
      <c r="H34" s="239">
        <f t="shared" si="3"/>
        <v>100</v>
      </c>
      <c r="I34" s="23"/>
      <c r="J34" s="24"/>
      <c r="K34" s="24"/>
    </row>
    <row r="35" spans="1:11" ht="15" customHeight="1" x14ac:dyDescent="0.3">
      <c r="A35" s="41" t="s">
        <v>112</v>
      </c>
      <c r="B35" s="45"/>
      <c r="C35" s="184" t="s">
        <v>85</v>
      </c>
      <c r="D35" s="46" t="s">
        <v>113</v>
      </c>
      <c r="E35" s="300">
        <v>50000</v>
      </c>
      <c r="F35" s="48">
        <v>17000</v>
      </c>
      <c r="G35" s="48">
        <v>7680</v>
      </c>
      <c r="H35" s="239">
        <f t="shared" si="3"/>
        <v>15.36</v>
      </c>
      <c r="I35" s="23"/>
      <c r="J35" s="24"/>
      <c r="K35" s="24"/>
    </row>
    <row r="36" spans="1:11" x14ac:dyDescent="0.3">
      <c r="A36" s="41" t="s">
        <v>114</v>
      </c>
      <c r="B36" s="45"/>
      <c r="C36" s="184" t="s">
        <v>85</v>
      </c>
      <c r="D36" s="46" t="s">
        <v>115</v>
      </c>
      <c r="E36" s="300">
        <v>50000</v>
      </c>
      <c r="F36" s="48">
        <v>446243</v>
      </c>
      <c r="G36" s="48">
        <v>24130</v>
      </c>
      <c r="H36" s="239">
        <f t="shared" si="3"/>
        <v>48.26</v>
      </c>
      <c r="I36" s="23"/>
      <c r="J36" s="24"/>
      <c r="K36" s="24"/>
    </row>
    <row r="37" spans="1:11" ht="21.6" customHeight="1" x14ac:dyDescent="0.3">
      <c r="A37" s="41" t="s">
        <v>116</v>
      </c>
      <c r="B37" s="45"/>
      <c r="C37" s="184" t="s">
        <v>85</v>
      </c>
      <c r="D37" s="46" t="s">
        <v>117</v>
      </c>
      <c r="E37" s="300">
        <v>5000</v>
      </c>
      <c r="F37" s="48">
        <v>165000</v>
      </c>
      <c r="G37" s="48">
        <v>2916</v>
      </c>
      <c r="H37" s="239">
        <f t="shared" si="3"/>
        <v>58.320000000000007</v>
      </c>
      <c r="I37" s="23"/>
      <c r="J37" s="24"/>
      <c r="K37" s="24"/>
    </row>
    <row r="38" spans="1:11" ht="18.600000000000001" customHeight="1" x14ac:dyDescent="0.3">
      <c r="A38" s="41" t="s">
        <v>118</v>
      </c>
      <c r="B38" s="45"/>
      <c r="C38" s="184" t="s">
        <v>85</v>
      </c>
      <c r="D38" s="46" t="s">
        <v>119</v>
      </c>
      <c r="E38" s="300">
        <v>226247</v>
      </c>
      <c r="F38" s="48">
        <v>390000</v>
      </c>
      <c r="G38" s="48">
        <v>17990</v>
      </c>
      <c r="H38" s="239">
        <f t="shared" si="3"/>
        <v>7.9514866495467338</v>
      </c>
      <c r="I38" s="23"/>
      <c r="J38" s="24"/>
      <c r="K38" s="24"/>
    </row>
    <row r="39" spans="1:11" s="51" customFormat="1" ht="19.5" customHeight="1" x14ac:dyDescent="0.3">
      <c r="A39" s="41" t="s">
        <v>120</v>
      </c>
      <c r="B39" s="45"/>
      <c r="C39" s="184" t="s">
        <v>85</v>
      </c>
      <c r="D39" s="46" t="s">
        <v>121</v>
      </c>
      <c r="E39" s="300">
        <v>220000</v>
      </c>
      <c r="F39" s="48">
        <v>50000</v>
      </c>
      <c r="G39" s="48">
        <v>147441.23000000001</v>
      </c>
      <c r="H39" s="239">
        <f t="shared" si="3"/>
        <v>67.018740909090909</v>
      </c>
      <c r="I39" s="49"/>
      <c r="J39" s="50"/>
      <c r="K39" s="50"/>
    </row>
    <row r="40" spans="1:11" s="51" customFormat="1" ht="19.5" customHeight="1" x14ac:dyDescent="0.3">
      <c r="A40" s="41" t="s">
        <v>122</v>
      </c>
      <c r="B40" s="45"/>
      <c r="C40" s="184" t="s">
        <v>85</v>
      </c>
      <c r="D40" s="46" t="s">
        <v>123</v>
      </c>
      <c r="E40" s="300">
        <v>20000</v>
      </c>
      <c r="F40" s="48"/>
      <c r="G40" s="48">
        <v>16000</v>
      </c>
      <c r="H40" s="239">
        <f t="shared" si="3"/>
        <v>80</v>
      </c>
      <c r="I40" s="49"/>
      <c r="J40" s="50"/>
      <c r="K40" s="50"/>
    </row>
    <row r="41" spans="1:11" ht="19.5" customHeight="1" x14ac:dyDescent="0.3">
      <c r="A41" s="52" t="s">
        <v>75</v>
      </c>
      <c r="B41" s="53"/>
      <c r="C41" s="184" t="s">
        <v>85</v>
      </c>
      <c r="D41" s="44" t="s">
        <v>124</v>
      </c>
      <c r="E41" s="235">
        <v>202400</v>
      </c>
      <c r="F41" s="48"/>
      <c r="G41" s="48">
        <v>202400</v>
      </c>
      <c r="H41" s="241">
        <f t="shared" si="3"/>
        <v>100</v>
      </c>
      <c r="I41" s="23"/>
      <c r="J41" s="24"/>
      <c r="K41" s="24"/>
    </row>
    <row r="42" spans="1:11" ht="19.899999999999999" customHeight="1" x14ac:dyDescent="0.3">
      <c r="A42" s="41" t="s">
        <v>125</v>
      </c>
      <c r="B42" s="45"/>
      <c r="C42" s="184" t="s">
        <v>85</v>
      </c>
      <c r="D42" s="46" t="s">
        <v>271</v>
      </c>
      <c r="E42" s="300">
        <v>510000</v>
      </c>
      <c r="F42" s="48"/>
      <c r="G42" s="48">
        <v>527280</v>
      </c>
      <c r="H42" s="239">
        <f t="shared" si="3"/>
        <v>103.38823529411765</v>
      </c>
      <c r="I42" s="23"/>
      <c r="J42" s="24"/>
      <c r="K42" s="24"/>
    </row>
    <row r="43" spans="1:11" x14ac:dyDescent="0.3">
      <c r="A43" s="41" t="s">
        <v>128</v>
      </c>
      <c r="B43" s="45"/>
      <c r="C43" s="184" t="s">
        <v>85</v>
      </c>
      <c r="D43" s="44" t="s">
        <v>34</v>
      </c>
      <c r="E43" s="235">
        <v>250000</v>
      </c>
      <c r="F43" s="48"/>
      <c r="G43" s="48">
        <v>104292.58</v>
      </c>
      <c r="H43" s="239">
        <f t="shared" si="3"/>
        <v>41.717031999999996</v>
      </c>
      <c r="I43" s="23"/>
      <c r="J43" s="24"/>
      <c r="K43" s="24"/>
    </row>
    <row r="44" spans="1:11" s="51" customFormat="1" ht="37.5" x14ac:dyDescent="0.3">
      <c r="A44" s="41" t="s">
        <v>158</v>
      </c>
      <c r="B44" s="45"/>
      <c r="C44" s="184" t="s">
        <v>85</v>
      </c>
      <c r="D44" s="44" t="s">
        <v>159</v>
      </c>
      <c r="E44" s="235">
        <v>360000</v>
      </c>
      <c r="F44" s="48"/>
      <c r="G44" s="48">
        <v>0</v>
      </c>
      <c r="H44" s="239">
        <f t="shared" ref="H44:H73" si="6">G44/E44*100</f>
        <v>0</v>
      </c>
      <c r="I44" s="49"/>
      <c r="J44" s="50"/>
      <c r="K44" s="50"/>
    </row>
    <row r="45" spans="1:11" ht="22.15" customHeight="1" x14ac:dyDescent="0.3">
      <c r="A45" s="337" t="s">
        <v>35</v>
      </c>
      <c r="B45" s="338"/>
      <c r="C45" s="339"/>
      <c r="D45" s="340"/>
      <c r="E45" s="233">
        <f>SUM(E46:E72)</f>
        <v>4804006.3</v>
      </c>
      <c r="F45" s="233">
        <f ca="1">SUM(F46:F72)</f>
        <v>4875360</v>
      </c>
      <c r="G45" s="233">
        <f>SUM(G46:G72)</f>
        <v>3186337.5</v>
      </c>
      <c r="H45" s="242">
        <f t="shared" si="6"/>
        <v>66.326671969601705</v>
      </c>
      <c r="I45" s="23"/>
      <c r="J45" s="24"/>
      <c r="K45" s="24"/>
    </row>
    <row r="46" spans="1:11" ht="37.5" x14ac:dyDescent="0.3">
      <c r="A46" s="41" t="s">
        <v>129</v>
      </c>
      <c r="B46" s="45"/>
      <c r="C46" s="184" t="s">
        <v>85</v>
      </c>
      <c r="D46" s="44" t="s">
        <v>130</v>
      </c>
      <c r="E46" s="235">
        <v>240000</v>
      </c>
      <c r="F46" s="48"/>
      <c r="G46" s="232">
        <v>120000</v>
      </c>
      <c r="H46" s="239">
        <f t="shared" si="6"/>
        <v>50</v>
      </c>
      <c r="I46" s="23"/>
      <c r="J46" s="24"/>
      <c r="K46" s="24"/>
    </row>
    <row r="47" spans="1:11" x14ac:dyDescent="0.3">
      <c r="A47" s="41" t="s">
        <v>131</v>
      </c>
      <c r="B47" s="45"/>
      <c r="C47" s="184" t="s">
        <v>85</v>
      </c>
      <c r="D47" s="44" t="s">
        <v>13</v>
      </c>
      <c r="E47" s="235">
        <v>645000</v>
      </c>
      <c r="F47" s="48"/>
      <c r="G47" s="48">
        <v>493154.56</v>
      </c>
      <c r="H47" s="239">
        <f t="shared" si="6"/>
        <v>76.45807131782945</v>
      </c>
      <c r="I47" s="23"/>
      <c r="J47" s="24"/>
      <c r="K47" s="24"/>
    </row>
    <row r="48" spans="1:11" x14ac:dyDescent="0.3">
      <c r="A48" s="41" t="s">
        <v>132</v>
      </c>
      <c r="B48" s="45"/>
      <c r="C48" s="184" t="s">
        <v>85</v>
      </c>
      <c r="D48" s="44" t="s">
        <v>14</v>
      </c>
      <c r="E48" s="235">
        <v>52000</v>
      </c>
      <c r="F48" s="301">
        <f ca="1">SUM(F43:F46)</f>
        <v>0</v>
      </c>
      <c r="G48" s="234">
        <v>47000</v>
      </c>
      <c r="H48" s="239">
        <f t="shared" si="6"/>
        <v>90.384615384615387</v>
      </c>
      <c r="I48" s="23"/>
      <c r="J48" s="24"/>
      <c r="K48" s="24"/>
    </row>
    <row r="49" spans="1:11" x14ac:dyDescent="0.3">
      <c r="A49" s="41" t="s">
        <v>126</v>
      </c>
      <c r="B49" s="45"/>
      <c r="C49" s="184" t="s">
        <v>85</v>
      </c>
      <c r="D49" s="54" t="s">
        <v>275</v>
      </c>
      <c r="E49" s="298">
        <v>119200</v>
      </c>
      <c r="F49" s="260"/>
      <c r="G49" s="234">
        <v>119200</v>
      </c>
      <c r="H49" s="239">
        <f t="shared" si="6"/>
        <v>100</v>
      </c>
      <c r="I49" s="23"/>
      <c r="J49" s="24"/>
      <c r="K49" s="24"/>
    </row>
    <row r="50" spans="1:11" ht="16.5" customHeight="1" x14ac:dyDescent="0.3">
      <c r="A50" s="41" t="s">
        <v>126</v>
      </c>
      <c r="B50" s="45"/>
      <c r="C50" s="184" t="s">
        <v>85</v>
      </c>
      <c r="D50" s="44" t="s">
        <v>127</v>
      </c>
      <c r="E50" s="235">
        <v>300000</v>
      </c>
      <c r="F50" s="48"/>
      <c r="G50" s="48">
        <v>297600</v>
      </c>
      <c r="H50" s="239">
        <f t="shared" si="6"/>
        <v>99.2</v>
      </c>
      <c r="I50" s="23"/>
      <c r="J50" s="24"/>
      <c r="K50" s="24"/>
    </row>
    <row r="51" spans="1:11" ht="21.6" customHeight="1" x14ac:dyDescent="0.3">
      <c r="A51" s="41" t="s">
        <v>126</v>
      </c>
      <c r="B51" s="45"/>
      <c r="C51" s="184" t="s">
        <v>85</v>
      </c>
      <c r="D51" s="46" t="s">
        <v>133</v>
      </c>
      <c r="E51" s="302">
        <v>166800</v>
      </c>
      <c r="F51" s="48"/>
      <c r="G51" s="48">
        <v>155806.45000000001</v>
      </c>
      <c r="H51" s="239">
        <f t="shared" si="6"/>
        <v>93.409142685851322</v>
      </c>
      <c r="I51" s="23"/>
      <c r="J51" s="24"/>
      <c r="K51" s="24"/>
    </row>
    <row r="52" spans="1:11" ht="19.149999999999999" customHeight="1" x14ac:dyDescent="0.3">
      <c r="A52" s="41" t="s">
        <v>126</v>
      </c>
      <c r="B52" s="45"/>
      <c r="C52" s="184" t="s">
        <v>85</v>
      </c>
      <c r="D52" s="46" t="s">
        <v>134</v>
      </c>
      <c r="E52" s="302">
        <v>254480</v>
      </c>
      <c r="F52" s="48"/>
      <c r="G52" s="48">
        <v>176000</v>
      </c>
      <c r="H52" s="239">
        <f t="shared" si="6"/>
        <v>69.160641307764863</v>
      </c>
      <c r="I52" s="23"/>
      <c r="J52" s="24"/>
      <c r="K52" s="24"/>
    </row>
    <row r="53" spans="1:11" ht="19.149999999999999" customHeight="1" x14ac:dyDescent="0.3">
      <c r="A53" s="41" t="s">
        <v>135</v>
      </c>
      <c r="B53" s="45"/>
      <c r="C53" s="184" t="s">
        <v>85</v>
      </c>
      <c r="D53" s="44" t="s">
        <v>15</v>
      </c>
      <c r="E53" s="235">
        <v>135800</v>
      </c>
      <c r="F53" s="48">
        <v>300000</v>
      </c>
      <c r="G53" s="48">
        <v>70800</v>
      </c>
      <c r="H53" s="239">
        <f t="shared" si="6"/>
        <v>52.135493372606781</v>
      </c>
      <c r="I53" s="23"/>
      <c r="J53" s="24"/>
      <c r="K53" s="24"/>
    </row>
    <row r="54" spans="1:11" ht="17.45" customHeight="1" x14ac:dyDescent="0.3">
      <c r="A54" s="41" t="s">
        <v>72</v>
      </c>
      <c r="B54" s="45"/>
      <c r="C54" s="184" t="s">
        <v>85</v>
      </c>
      <c r="D54" s="44" t="s">
        <v>136</v>
      </c>
      <c r="E54" s="235">
        <v>92500</v>
      </c>
      <c r="F54" s="48">
        <v>80000</v>
      </c>
      <c r="G54" s="48">
        <v>92500</v>
      </c>
      <c r="H54" s="239">
        <f t="shared" si="6"/>
        <v>100</v>
      </c>
      <c r="I54" s="23"/>
      <c r="J54" s="24"/>
      <c r="K54" s="24"/>
    </row>
    <row r="55" spans="1:11" ht="21" customHeight="1" x14ac:dyDescent="0.3">
      <c r="A55" s="41" t="s">
        <v>137</v>
      </c>
      <c r="B55" s="45"/>
      <c r="C55" s="184" t="s">
        <v>85</v>
      </c>
      <c r="D55" s="46" t="s">
        <v>138</v>
      </c>
      <c r="E55" s="300">
        <v>30000</v>
      </c>
      <c r="F55" s="48">
        <v>350000</v>
      </c>
      <c r="G55" s="48">
        <v>5350</v>
      </c>
      <c r="H55" s="239">
        <f t="shared" si="6"/>
        <v>17.833333333333336</v>
      </c>
      <c r="I55" s="55"/>
      <c r="J55" s="24"/>
      <c r="K55" s="24"/>
    </row>
    <row r="56" spans="1:11" ht="16.149999999999999" customHeight="1" x14ac:dyDescent="0.3">
      <c r="A56" s="41" t="s">
        <v>137</v>
      </c>
      <c r="B56" s="45"/>
      <c r="C56" s="184" t="s">
        <v>85</v>
      </c>
      <c r="D56" s="46" t="s">
        <v>139</v>
      </c>
      <c r="E56" s="300">
        <v>40000</v>
      </c>
      <c r="F56" s="48"/>
      <c r="G56" s="48">
        <v>19700</v>
      </c>
      <c r="H56" s="239">
        <f t="shared" si="6"/>
        <v>49.25</v>
      </c>
      <c r="I56" s="23"/>
      <c r="J56" s="24"/>
      <c r="K56" s="24"/>
    </row>
    <row r="57" spans="1:11" ht="18" customHeight="1" x14ac:dyDescent="0.3">
      <c r="A57" s="41" t="s">
        <v>140</v>
      </c>
      <c r="B57" s="45"/>
      <c r="C57" s="184" t="s">
        <v>85</v>
      </c>
      <c r="D57" s="46" t="s">
        <v>141</v>
      </c>
      <c r="E57" s="300">
        <v>98000</v>
      </c>
      <c r="F57" s="48"/>
      <c r="G57" s="48">
        <v>61746</v>
      </c>
      <c r="H57" s="239">
        <f t="shared" si="6"/>
        <v>63.006122448979596</v>
      </c>
      <c r="I57" s="23"/>
      <c r="J57" s="24"/>
      <c r="K57" s="24"/>
    </row>
    <row r="58" spans="1:11" ht="34.9" customHeight="1" x14ac:dyDescent="0.3">
      <c r="A58" s="41" t="s">
        <v>137</v>
      </c>
      <c r="B58" s="45"/>
      <c r="C58" s="184" t="s">
        <v>85</v>
      </c>
      <c r="D58" s="46" t="s">
        <v>266</v>
      </c>
      <c r="E58" s="300">
        <v>372500</v>
      </c>
      <c r="F58" s="48"/>
      <c r="G58" s="232">
        <v>182269.2</v>
      </c>
      <c r="H58" s="243">
        <f t="shared" si="6"/>
        <v>48.931328859060407</v>
      </c>
      <c r="I58" s="23"/>
      <c r="J58" s="24"/>
      <c r="K58" s="24"/>
    </row>
    <row r="59" spans="1:11" ht="16.899999999999999" customHeight="1" x14ac:dyDescent="0.3">
      <c r="A59" s="41" t="s">
        <v>142</v>
      </c>
      <c r="B59" s="45"/>
      <c r="C59" s="184" t="s">
        <v>85</v>
      </c>
      <c r="D59" s="44" t="s">
        <v>143</v>
      </c>
      <c r="E59" s="235">
        <v>65000</v>
      </c>
      <c r="F59" s="48"/>
      <c r="G59" s="232">
        <v>65000</v>
      </c>
      <c r="H59" s="243">
        <f t="shared" si="6"/>
        <v>100</v>
      </c>
      <c r="I59" s="23"/>
      <c r="J59" s="24"/>
      <c r="K59" s="24"/>
    </row>
    <row r="60" spans="1:11" ht="23.45" customHeight="1" x14ac:dyDescent="0.3">
      <c r="A60" s="41" t="s">
        <v>144</v>
      </c>
      <c r="B60" s="45"/>
      <c r="C60" s="184" t="s">
        <v>85</v>
      </c>
      <c r="D60" s="46" t="s">
        <v>145</v>
      </c>
      <c r="E60" s="300">
        <v>90000</v>
      </c>
      <c r="F60" s="48"/>
      <c r="G60" s="232">
        <v>91913.600000000006</v>
      </c>
      <c r="H60" s="243">
        <f t="shared" si="6"/>
        <v>102.12622222222222</v>
      </c>
      <c r="I60" s="23"/>
      <c r="J60" s="24"/>
      <c r="K60" s="24"/>
    </row>
    <row r="61" spans="1:11" ht="20.45" customHeight="1" x14ac:dyDescent="0.3">
      <c r="A61" s="41" t="s">
        <v>146</v>
      </c>
      <c r="B61" s="45"/>
      <c r="C61" s="184" t="s">
        <v>85</v>
      </c>
      <c r="D61" s="46" t="s">
        <v>147</v>
      </c>
      <c r="E61" s="300">
        <v>85000</v>
      </c>
      <c r="F61" s="48"/>
      <c r="G61" s="232">
        <v>83901</v>
      </c>
      <c r="H61" s="243">
        <f t="shared" si="6"/>
        <v>98.707058823529408</v>
      </c>
      <c r="I61" s="23"/>
      <c r="J61" s="24"/>
      <c r="K61" s="24"/>
    </row>
    <row r="62" spans="1:11" ht="37.5" x14ac:dyDescent="0.3">
      <c r="A62" s="41" t="s">
        <v>148</v>
      </c>
      <c r="B62" s="45"/>
      <c r="C62" s="184" t="s">
        <v>85</v>
      </c>
      <c r="D62" s="44" t="s">
        <v>16</v>
      </c>
      <c r="E62" s="235">
        <v>450000</v>
      </c>
      <c r="F62" s="48"/>
      <c r="G62" s="232">
        <v>247538.09</v>
      </c>
      <c r="H62" s="243">
        <f t="shared" si="6"/>
        <v>55.008464444444435</v>
      </c>
      <c r="I62" s="23"/>
      <c r="J62" s="24"/>
      <c r="K62" s="24"/>
    </row>
    <row r="63" spans="1:11" ht="21.6" customHeight="1" x14ac:dyDescent="0.3">
      <c r="A63" s="41" t="s">
        <v>149</v>
      </c>
      <c r="B63" s="45"/>
      <c r="C63" s="184" t="s">
        <v>85</v>
      </c>
      <c r="D63" s="44" t="s">
        <v>17</v>
      </c>
      <c r="E63" s="235">
        <v>100000</v>
      </c>
      <c r="F63" s="301">
        <f t="shared" ref="F63" si="7">SUM(F52:F62)</f>
        <v>730000</v>
      </c>
      <c r="G63" s="235">
        <v>20416.46</v>
      </c>
      <c r="H63" s="243">
        <f t="shared" si="6"/>
        <v>20.416460000000001</v>
      </c>
      <c r="I63" s="23"/>
      <c r="J63" s="24"/>
      <c r="K63" s="24"/>
    </row>
    <row r="64" spans="1:11" ht="40.15" customHeight="1" x14ac:dyDescent="0.3">
      <c r="A64" s="41" t="s">
        <v>150</v>
      </c>
      <c r="B64" s="45"/>
      <c r="C64" s="184" t="s">
        <v>85</v>
      </c>
      <c r="D64" s="44" t="s">
        <v>18</v>
      </c>
      <c r="E64" s="235">
        <v>380000</v>
      </c>
      <c r="F64" s="48"/>
      <c r="G64" s="232">
        <v>162023</v>
      </c>
      <c r="H64" s="243">
        <f t="shared" si="6"/>
        <v>42.637631578947364</v>
      </c>
      <c r="I64" s="23"/>
      <c r="J64" s="24"/>
      <c r="K64" s="24"/>
    </row>
    <row r="65" spans="1:17" ht="38.450000000000003" customHeight="1" x14ac:dyDescent="0.3">
      <c r="A65" s="41" t="s">
        <v>151</v>
      </c>
      <c r="B65" s="45"/>
      <c r="C65" s="184" t="s">
        <v>85</v>
      </c>
      <c r="D65" s="56" t="s">
        <v>152</v>
      </c>
      <c r="E65" s="235">
        <v>39800</v>
      </c>
      <c r="F65" s="48"/>
      <c r="G65" s="232">
        <v>39800</v>
      </c>
      <c r="H65" s="243">
        <f t="shared" si="6"/>
        <v>100</v>
      </c>
      <c r="I65" s="23"/>
      <c r="J65" s="24"/>
      <c r="K65" s="24"/>
    </row>
    <row r="66" spans="1:17" ht="20.45" customHeight="1" x14ac:dyDescent="0.3">
      <c r="A66" s="41" t="s">
        <v>155</v>
      </c>
      <c r="B66" s="45"/>
      <c r="C66" s="184" t="s">
        <v>85</v>
      </c>
      <c r="D66" s="44" t="s">
        <v>19</v>
      </c>
      <c r="E66" s="235">
        <v>213000</v>
      </c>
      <c r="F66" s="48"/>
      <c r="G66" s="232">
        <v>228080</v>
      </c>
      <c r="H66" s="243">
        <f t="shared" si="6"/>
        <v>107.07981220657277</v>
      </c>
      <c r="I66" s="23"/>
      <c r="J66" s="24"/>
      <c r="K66" s="24"/>
    </row>
    <row r="67" spans="1:17" s="51" customFormat="1" x14ac:dyDescent="0.3">
      <c r="A67" s="41" t="s">
        <v>156</v>
      </c>
      <c r="B67" s="45"/>
      <c r="C67" s="184" t="s">
        <v>85</v>
      </c>
      <c r="D67" s="44" t="s">
        <v>157</v>
      </c>
      <c r="E67" s="235">
        <v>20000</v>
      </c>
      <c r="F67" s="48"/>
      <c r="G67" s="232">
        <v>0</v>
      </c>
      <c r="H67" s="243">
        <f t="shared" si="6"/>
        <v>0</v>
      </c>
      <c r="I67" s="49"/>
      <c r="J67" s="50"/>
      <c r="K67" s="50"/>
    </row>
    <row r="68" spans="1:17" ht="16.899999999999999" customHeight="1" x14ac:dyDescent="0.3">
      <c r="A68" s="41" t="s">
        <v>160</v>
      </c>
      <c r="B68" s="45"/>
      <c r="C68" s="184" t="s">
        <v>85</v>
      </c>
      <c r="D68" s="44" t="s">
        <v>161</v>
      </c>
      <c r="E68" s="235">
        <v>378000</v>
      </c>
      <c r="F68" s="48"/>
      <c r="G68" s="232">
        <v>261314.46</v>
      </c>
      <c r="H68" s="243">
        <f t="shared" si="6"/>
        <v>69.130809523809518</v>
      </c>
      <c r="I68" s="23"/>
      <c r="J68" s="24"/>
      <c r="K68" s="24"/>
    </row>
    <row r="69" spans="1:17" ht="22.15" customHeight="1" x14ac:dyDescent="0.3">
      <c r="A69" s="249" t="s">
        <v>162</v>
      </c>
      <c r="B69" s="250"/>
      <c r="C69" s="251" t="s">
        <v>85</v>
      </c>
      <c r="D69" s="252" t="s">
        <v>12</v>
      </c>
      <c r="E69" s="303">
        <v>93280</v>
      </c>
      <c r="F69" s="304"/>
      <c r="G69" s="253">
        <v>35880</v>
      </c>
      <c r="H69" s="254">
        <f t="shared" si="6"/>
        <v>38.464837049742712</v>
      </c>
      <c r="I69" s="23"/>
      <c r="J69" s="24"/>
      <c r="K69" s="24"/>
    </row>
    <row r="70" spans="1:17" s="177" customFormat="1" ht="49.9" customHeight="1" x14ac:dyDescent="0.3">
      <c r="A70" s="257"/>
      <c r="B70" s="257" t="s">
        <v>289</v>
      </c>
      <c r="C70" s="258" t="s">
        <v>290</v>
      </c>
      <c r="D70" s="193" t="s">
        <v>215</v>
      </c>
      <c r="E70" s="261">
        <v>110646.3</v>
      </c>
      <c r="F70" s="234">
        <v>110646.3</v>
      </c>
      <c r="G70" s="232">
        <v>0</v>
      </c>
      <c r="H70" s="254">
        <f t="shared" si="6"/>
        <v>0</v>
      </c>
      <c r="I70" s="256"/>
      <c r="J70" s="176"/>
      <c r="Q70" s="178"/>
    </row>
    <row r="71" spans="1:17" ht="21.6" customHeight="1" x14ac:dyDescent="0.3">
      <c r="A71" s="41" t="s">
        <v>163</v>
      </c>
      <c r="B71" s="45"/>
      <c r="C71" s="184" t="s">
        <v>85</v>
      </c>
      <c r="D71" s="44" t="s">
        <v>164</v>
      </c>
      <c r="E71" s="235">
        <v>33000</v>
      </c>
      <c r="F71" s="48"/>
      <c r="G71" s="232">
        <v>32352</v>
      </c>
      <c r="H71" s="243">
        <f t="shared" si="6"/>
        <v>98.036363636363632</v>
      </c>
      <c r="I71" s="23"/>
      <c r="J71" s="24"/>
      <c r="K71" s="24"/>
    </row>
    <row r="72" spans="1:17" ht="45" customHeight="1" x14ac:dyDescent="0.3">
      <c r="A72" s="57" t="s">
        <v>165</v>
      </c>
      <c r="B72" s="58"/>
      <c r="C72" s="184" t="s">
        <v>85</v>
      </c>
      <c r="D72" s="44" t="s">
        <v>61</v>
      </c>
      <c r="E72" s="235">
        <v>200000</v>
      </c>
      <c r="F72" s="301">
        <f>SUM(F66:F71)</f>
        <v>110646.3</v>
      </c>
      <c r="G72" s="235">
        <v>76992.679999999993</v>
      </c>
      <c r="H72" s="243">
        <f t="shared" si="6"/>
        <v>38.496339999999996</v>
      </c>
      <c r="I72" s="23"/>
      <c r="J72" s="24"/>
      <c r="K72" s="24"/>
    </row>
    <row r="73" spans="1:17" ht="24.6" customHeight="1" x14ac:dyDescent="0.3">
      <c r="A73" s="59"/>
      <c r="B73" s="60"/>
      <c r="C73" s="185"/>
      <c r="D73" s="61" t="s">
        <v>45</v>
      </c>
      <c r="E73" s="259">
        <f>E45+E29+E20+E12</f>
        <v>31968960</v>
      </c>
      <c r="F73" s="259">
        <f ca="1">F45+F29+F20+F12+F8</f>
        <v>32068960</v>
      </c>
      <c r="G73" s="259">
        <f>G45+G29+G20+G12+G8</f>
        <v>28005305.52</v>
      </c>
      <c r="H73" s="245">
        <f t="shared" si="6"/>
        <v>87.60155325665896</v>
      </c>
      <c r="I73" s="23"/>
      <c r="J73" s="24"/>
      <c r="K73" s="24"/>
    </row>
    <row r="74" spans="1:17" ht="24.6" customHeight="1" x14ac:dyDescent="0.3">
      <c r="A74" s="62"/>
      <c r="B74" s="63"/>
      <c r="C74" s="186"/>
      <c r="D74" s="64"/>
      <c r="E74" s="305"/>
      <c r="F74" s="255"/>
      <c r="G74" s="255"/>
      <c r="H74" s="246"/>
      <c r="I74" s="23"/>
      <c r="J74" s="24"/>
      <c r="K74" s="24"/>
    </row>
    <row r="75" spans="1:17" ht="67.150000000000006" customHeight="1" x14ac:dyDescent="0.25">
      <c r="A75" s="341" t="s">
        <v>41</v>
      </c>
      <c r="B75" s="341"/>
      <c r="C75" s="341"/>
      <c r="D75" s="341"/>
      <c r="E75" s="306" t="s">
        <v>86</v>
      </c>
      <c r="F75" s="307"/>
      <c r="G75" s="236" t="s">
        <v>293</v>
      </c>
      <c r="H75" s="247" t="s">
        <v>83</v>
      </c>
    </row>
    <row r="76" spans="1:17" s="51" customFormat="1" x14ac:dyDescent="0.3">
      <c r="A76" s="41" t="s">
        <v>167</v>
      </c>
      <c r="B76" s="45"/>
      <c r="C76" s="184" t="s">
        <v>272</v>
      </c>
      <c r="D76" s="44" t="s">
        <v>168</v>
      </c>
      <c r="E76" s="235">
        <v>60000</v>
      </c>
      <c r="F76" s="48"/>
      <c r="G76" s="48">
        <v>60000</v>
      </c>
      <c r="H76" s="239">
        <f t="shared" ref="H76:H83" si="8">G76/E76*100</f>
        <v>100</v>
      </c>
      <c r="I76" s="49"/>
      <c r="J76" s="50"/>
      <c r="K76" s="50"/>
    </row>
    <row r="77" spans="1:17" s="51" customFormat="1" ht="25.5" customHeight="1" x14ac:dyDescent="0.3">
      <c r="A77" s="41" t="s">
        <v>169</v>
      </c>
      <c r="B77" s="45"/>
      <c r="C77" s="184" t="s">
        <v>272</v>
      </c>
      <c r="D77" s="69" t="s">
        <v>170</v>
      </c>
      <c r="E77" s="235">
        <v>50000</v>
      </c>
      <c r="F77" s="48">
        <v>200000</v>
      </c>
      <c r="G77" s="48">
        <v>19800</v>
      </c>
      <c r="H77" s="239">
        <f t="shared" si="8"/>
        <v>39.6</v>
      </c>
      <c r="I77" s="49"/>
      <c r="J77" s="50"/>
      <c r="K77" s="50"/>
    </row>
    <row r="78" spans="1:17" x14ac:dyDescent="0.3">
      <c r="A78" s="41" t="s">
        <v>171</v>
      </c>
      <c r="B78" s="45"/>
      <c r="C78" s="184" t="s">
        <v>272</v>
      </c>
      <c r="D78" s="44" t="s">
        <v>172</v>
      </c>
      <c r="E78" s="235">
        <v>40000</v>
      </c>
      <c r="F78" s="48"/>
      <c r="G78" s="48">
        <v>39600</v>
      </c>
      <c r="H78" s="239">
        <f t="shared" si="8"/>
        <v>99</v>
      </c>
      <c r="I78" s="23"/>
      <c r="J78" s="24"/>
      <c r="K78" s="24"/>
    </row>
    <row r="79" spans="1:17" x14ac:dyDescent="0.3">
      <c r="A79" s="41" t="s">
        <v>173</v>
      </c>
      <c r="B79" s="45"/>
      <c r="C79" s="184" t="s">
        <v>272</v>
      </c>
      <c r="D79" s="44" t="s">
        <v>174</v>
      </c>
      <c r="E79" s="235">
        <v>500000</v>
      </c>
      <c r="F79" s="48"/>
      <c r="G79" s="48">
        <v>415000</v>
      </c>
      <c r="H79" s="239">
        <f t="shared" si="8"/>
        <v>83</v>
      </c>
      <c r="I79" s="23"/>
      <c r="J79" s="24"/>
      <c r="K79" s="24"/>
    </row>
    <row r="80" spans="1:17" x14ac:dyDescent="0.3">
      <c r="A80" s="41" t="s">
        <v>171</v>
      </c>
      <c r="B80" s="45"/>
      <c r="C80" s="184" t="s">
        <v>272</v>
      </c>
      <c r="D80" s="44" t="s">
        <v>175</v>
      </c>
      <c r="E80" s="235">
        <v>100000</v>
      </c>
      <c r="F80" s="48"/>
      <c r="G80" s="48">
        <v>0</v>
      </c>
      <c r="H80" s="239">
        <f t="shared" si="8"/>
        <v>0</v>
      </c>
      <c r="I80" s="23"/>
      <c r="J80" s="24"/>
      <c r="K80" s="24"/>
    </row>
    <row r="81" spans="1:13" ht="34.9" customHeight="1" x14ac:dyDescent="0.3">
      <c r="A81" s="41" t="s">
        <v>177</v>
      </c>
      <c r="B81" s="45"/>
      <c r="C81" s="184" t="s">
        <v>272</v>
      </c>
      <c r="D81" s="44" t="s">
        <v>178</v>
      </c>
      <c r="E81" s="235">
        <v>30000</v>
      </c>
      <c r="F81" s="48">
        <v>960000</v>
      </c>
      <c r="G81" s="232">
        <v>30000</v>
      </c>
      <c r="H81" s="239">
        <f t="shared" si="8"/>
        <v>100</v>
      </c>
      <c r="I81" s="23"/>
      <c r="J81" s="24"/>
      <c r="K81" s="24"/>
    </row>
    <row r="82" spans="1:13" ht="56.25" x14ac:dyDescent="0.3">
      <c r="A82" s="41" t="s">
        <v>151</v>
      </c>
      <c r="B82" s="45"/>
      <c r="C82" s="184" t="s">
        <v>272</v>
      </c>
      <c r="D82" s="44" t="s">
        <v>179</v>
      </c>
      <c r="E82" s="235">
        <v>700000</v>
      </c>
      <c r="F82" s="48"/>
      <c r="G82" s="232">
        <v>282000</v>
      </c>
      <c r="H82" s="239">
        <f t="shared" si="8"/>
        <v>40.285714285714285</v>
      </c>
      <c r="I82" s="23"/>
      <c r="J82" s="24"/>
      <c r="K82" s="24"/>
    </row>
    <row r="83" spans="1:13" x14ac:dyDescent="0.3">
      <c r="A83" s="66"/>
      <c r="B83" s="67"/>
      <c r="C83" s="185"/>
      <c r="D83" s="61" t="s">
        <v>66</v>
      </c>
      <c r="E83" s="259">
        <f>SUM(E76:E82)</f>
        <v>1480000</v>
      </c>
      <c r="F83" s="259">
        <f>SUM(F76:F82)</f>
        <v>1160000</v>
      </c>
      <c r="G83" s="259">
        <f>SUM(G76:G82)</f>
        <v>846400</v>
      </c>
      <c r="H83" s="242">
        <f t="shared" si="8"/>
        <v>57.189189189189193</v>
      </c>
      <c r="I83" s="23"/>
      <c r="J83" s="24"/>
      <c r="K83" s="24"/>
    </row>
    <row r="84" spans="1:13" x14ac:dyDescent="0.3">
      <c r="A84" s="62"/>
      <c r="B84" s="63"/>
      <c r="C84" s="186"/>
      <c r="D84" s="64"/>
      <c r="E84" s="305"/>
      <c r="F84" s="305"/>
      <c r="G84" s="305"/>
      <c r="H84" s="246"/>
      <c r="I84" s="23"/>
      <c r="J84" s="24"/>
      <c r="K84" s="24"/>
    </row>
    <row r="85" spans="1:13" ht="68.45" customHeight="1" x14ac:dyDescent="0.3">
      <c r="A85" s="341" t="s">
        <v>42</v>
      </c>
      <c r="B85" s="341"/>
      <c r="C85" s="341"/>
      <c r="D85" s="341"/>
      <c r="E85" s="306" t="s">
        <v>86</v>
      </c>
      <c r="F85" s="308">
        <f>SUM(F76:F83)</f>
        <v>2320000</v>
      </c>
      <c r="G85" s="236" t="s">
        <v>293</v>
      </c>
      <c r="H85" s="247" t="s">
        <v>83</v>
      </c>
      <c r="I85" s="23"/>
      <c r="J85" s="24"/>
      <c r="K85" s="24"/>
    </row>
    <row r="86" spans="1:13" x14ac:dyDescent="0.3">
      <c r="A86" s="41"/>
      <c r="B86" s="41"/>
      <c r="C86" s="184"/>
      <c r="D86" s="69"/>
      <c r="E86" s="235"/>
      <c r="F86" s="260"/>
      <c r="G86" s="48"/>
      <c r="H86" s="239"/>
      <c r="I86" s="23"/>
      <c r="J86" s="24"/>
      <c r="K86" s="24"/>
    </row>
    <row r="87" spans="1:13" ht="19.899999999999999" customHeight="1" x14ac:dyDescent="0.3">
      <c r="A87" s="41" t="s">
        <v>182</v>
      </c>
      <c r="B87" s="37"/>
      <c r="C87" s="184" t="s">
        <v>273</v>
      </c>
      <c r="D87" s="44" t="s">
        <v>183</v>
      </c>
      <c r="E87" s="235">
        <v>415000</v>
      </c>
      <c r="F87" s="48">
        <v>140264</v>
      </c>
      <c r="G87" s="48">
        <v>415000</v>
      </c>
      <c r="H87" s="239">
        <f t="shared" ref="H87:H95" si="9">G87/E87*100</f>
        <v>100</v>
      </c>
      <c r="I87" s="24"/>
      <c r="J87" s="24"/>
      <c r="K87" s="24"/>
      <c r="L87" s="65"/>
      <c r="M87" s="65"/>
    </row>
    <row r="88" spans="1:13" x14ac:dyDescent="0.3">
      <c r="A88" s="41" t="s">
        <v>184</v>
      </c>
      <c r="B88" s="41"/>
      <c r="C88" s="184" t="s">
        <v>273</v>
      </c>
      <c r="D88" s="44" t="s">
        <v>185</v>
      </c>
      <c r="E88" s="232">
        <v>45000</v>
      </c>
      <c r="F88" s="48">
        <v>5136000</v>
      </c>
      <c r="G88" s="48">
        <v>44988</v>
      </c>
      <c r="H88" s="239">
        <f t="shared" si="9"/>
        <v>99.973333333333329</v>
      </c>
      <c r="I88" s="24"/>
      <c r="J88" s="24"/>
      <c r="K88" s="24"/>
      <c r="L88" s="65"/>
      <c r="M88" s="65"/>
    </row>
    <row r="89" spans="1:13" ht="37.5" x14ac:dyDescent="0.3">
      <c r="A89" s="41" t="s">
        <v>186</v>
      </c>
      <c r="B89" s="41"/>
      <c r="C89" s="184" t="s">
        <v>273</v>
      </c>
      <c r="D89" s="44" t="s">
        <v>187</v>
      </c>
      <c r="E89" s="232">
        <v>100000</v>
      </c>
      <c r="F89" s="301">
        <f>SUM(F87:F88)</f>
        <v>5276264</v>
      </c>
      <c r="G89" s="235">
        <v>97703.18</v>
      </c>
      <c r="H89" s="243">
        <f t="shared" si="9"/>
        <v>97.703179999999989</v>
      </c>
      <c r="I89" s="24"/>
      <c r="J89" s="24"/>
      <c r="K89" s="24"/>
      <c r="L89" s="65"/>
      <c r="M89" s="65"/>
    </row>
    <row r="90" spans="1:13" ht="37.5" x14ac:dyDescent="0.3">
      <c r="A90" s="41" t="s">
        <v>169</v>
      </c>
      <c r="B90" s="41"/>
      <c r="C90" s="184" t="s">
        <v>273</v>
      </c>
      <c r="D90" s="44" t="s">
        <v>188</v>
      </c>
      <c r="E90" s="232">
        <v>30000</v>
      </c>
      <c r="F90" s="260"/>
      <c r="G90" s="235">
        <v>27120</v>
      </c>
      <c r="H90" s="239">
        <f t="shared" si="9"/>
        <v>90.4</v>
      </c>
      <c r="I90" s="24"/>
      <c r="J90" s="24"/>
      <c r="K90" s="24"/>
      <c r="L90" s="65"/>
      <c r="M90" s="65"/>
    </row>
    <row r="91" spans="1:13" ht="24.6" customHeight="1" x14ac:dyDescent="0.3">
      <c r="A91" s="41" t="s">
        <v>171</v>
      </c>
      <c r="B91" s="41"/>
      <c r="C91" s="184" t="s">
        <v>273</v>
      </c>
      <c r="D91" s="44" t="s">
        <v>189</v>
      </c>
      <c r="E91" s="232">
        <v>50000</v>
      </c>
      <c r="F91" s="301" t="e">
        <f ca="1">F89+F85+#REF!+F72+F63+F48+#REF!</f>
        <v>#REF!</v>
      </c>
      <c r="G91" s="234">
        <v>49800</v>
      </c>
      <c r="H91" s="239">
        <f t="shared" si="9"/>
        <v>99.6</v>
      </c>
      <c r="I91" s="24"/>
      <c r="J91" s="24"/>
      <c r="K91" s="24"/>
      <c r="L91" s="65"/>
      <c r="M91" s="65"/>
    </row>
    <row r="92" spans="1:13" ht="21" customHeight="1" x14ac:dyDescent="0.3">
      <c r="A92" s="41" t="s">
        <v>186</v>
      </c>
      <c r="B92" s="41"/>
      <c r="C92" s="184" t="s">
        <v>273</v>
      </c>
      <c r="D92" s="44" t="s">
        <v>190</v>
      </c>
      <c r="E92" s="232">
        <v>120000</v>
      </c>
      <c r="F92" s="260"/>
      <c r="G92" s="48">
        <v>50000</v>
      </c>
      <c r="H92" s="239">
        <f t="shared" si="9"/>
        <v>41.666666666666671</v>
      </c>
      <c r="I92" s="24"/>
      <c r="J92" s="24"/>
      <c r="K92" s="24"/>
      <c r="L92" s="65"/>
      <c r="M92" s="65"/>
    </row>
    <row r="93" spans="1:13" ht="39.75" customHeight="1" x14ac:dyDescent="0.3">
      <c r="A93" s="41" t="s">
        <v>137</v>
      </c>
      <c r="B93" s="41"/>
      <c r="C93" s="184" t="s">
        <v>273</v>
      </c>
      <c r="D93" s="44" t="s">
        <v>291</v>
      </c>
      <c r="E93" s="232">
        <v>210646.3</v>
      </c>
      <c r="F93" s="260"/>
      <c r="G93" s="232">
        <v>210000</v>
      </c>
      <c r="H93" s="239">
        <f t="shared" si="9"/>
        <v>99.693182363041743</v>
      </c>
      <c r="I93" s="24"/>
      <c r="J93" s="24"/>
      <c r="K93" s="24"/>
      <c r="L93" s="65"/>
      <c r="M93" s="65"/>
    </row>
    <row r="94" spans="1:13" ht="47.45" customHeight="1" x14ac:dyDescent="0.3">
      <c r="A94" s="41" t="s">
        <v>299</v>
      </c>
      <c r="B94" s="41"/>
      <c r="C94" s="184" t="s">
        <v>273</v>
      </c>
      <c r="D94" s="44" t="s">
        <v>191</v>
      </c>
      <c r="E94" s="232">
        <v>26040</v>
      </c>
      <c r="F94" s="260"/>
      <c r="G94" s="232">
        <v>0</v>
      </c>
      <c r="H94" s="239">
        <f t="shared" si="9"/>
        <v>0</v>
      </c>
      <c r="I94" s="24"/>
      <c r="J94" s="24"/>
      <c r="K94" s="24"/>
      <c r="L94" s="65"/>
      <c r="M94" s="65"/>
    </row>
    <row r="95" spans="1:13" ht="17.45" customHeight="1" x14ac:dyDescent="0.3">
      <c r="A95" s="68"/>
      <c r="B95" s="68"/>
      <c r="C95" s="185"/>
      <c r="D95" s="61" t="s">
        <v>46</v>
      </c>
      <c r="E95" s="259">
        <f>SUM(E86:E94)</f>
        <v>996686.3</v>
      </c>
      <c r="F95" s="259">
        <f ca="1">SUM(F86:F94)</f>
        <v>936040</v>
      </c>
      <c r="G95" s="259">
        <f>SUM(G86:G94)</f>
        <v>894611.17999999993</v>
      </c>
      <c r="H95" s="242">
        <f t="shared" si="9"/>
        <v>89.758550910150959</v>
      </c>
      <c r="I95" s="24"/>
      <c r="J95" s="24"/>
      <c r="K95" s="24"/>
      <c r="L95" s="65"/>
      <c r="M95" s="65"/>
    </row>
    <row r="96" spans="1:13" s="76" customFormat="1" x14ac:dyDescent="0.3">
      <c r="A96" s="62"/>
      <c r="B96" s="63"/>
      <c r="C96" s="186"/>
      <c r="D96" s="64"/>
      <c r="E96" s="305"/>
      <c r="F96" s="305"/>
      <c r="G96" s="305"/>
      <c r="H96" s="246"/>
      <c r="I96" s="74"/>
      <c r="J96" s="75"/>
      <c r="K96" s="75"/>
    </row>
    <row r="97" spans="1:11" ht="51" customHeight="1" x14ac:dyDescent="0.3">
      <c r="A97" s="322" t="s">
        <v>43</v>
      </c>
      <c r="B97" s="323"/>
      <c r="C97" s="323"/>
      <c r="D97" s="324"/>
      <c r="E97" s="306" t="s">
        <v>86</v>
      </c>
      <c r="F97" s="247" t="s">
        <v>60</v>
      </c>
      <c r="G97" s="236" t="s">
        <v>293</v>
      </c>
      <c r="H97" s="247" t="s">
        <v>83</v>
      </c>
      <c r="I97" s="23"/>
      <c r="J97" s="24"/>
      <c r="K97" s="24"/>
    </row>
    <row r="98" spans="1:11" ht="25.5" customHeight="1" x14ac:dyDescent="0.3">
      <c r="A98" s="43" t="s">
        <v>195</v>
      </c>
      <c r="B98" s="43"/>
      <c r="C98" s="184" t="s">
        <v>274</v>
      </c>
      <c r="D98" s="44" t="s">
        <v>196</v>
      </c>
      <c r="E98" s="235">
        <v>300000</v>
      </c>
      <c r="F98" s="48">
        <v>173800</v>
      </c>
      <c r="G98" s="48">
        <v>264000</v>
      </c>
      <c r="H98" s="239">
        <f>G98/E98*100</f>
        <v>88</v>
      </c>
      <c r="I98" s="23"/>
      <c r="J98" s="24"/>
      <c r="K98" s="24"/>
    </row>
    <row r="99" spans="1:11" ht="36" customHeight="1" x14ac:dyDescent="0.3">
      <c r="A99" s="43" t="s">
        <v>197</v>
      </c>
      <c r="B99" s="70"/>
      <c r="C99" s="184" t="s">
        <v>274</v>
      </c>
      <c r="D99" s="72" t="s">
        <v>198</v>
      </c>
      <c r="E99" s="235">
        <v>247000</v>
      </c>
      <c r="F99" s="48">
        <v>150000</v>
      </c>
      <c r="G99" s="48">
        <v>0</v>
      </c>
      <c r="H99" s="239">
        <f>G99/E99*100</f>
        <v>0</v>
      </c>
      <c r="I99" s="23"/>
      <c r="J99" s="24"/>
      <c r="K99" s="24"/>
    </row>
    <row r="100" spans="1:11" ht="30.6" customHeight="1" x14ac:dyDescent="0.3">
      <c r="A100" s="43" t="s">
        <v>199</v>
      </c>
      <c r="B100" s="43"/>
      <c r="C100" s="184" t="s">
        <v>274</v>
      </c>
      <c r="D100" s="44" t="s">
        <v>200</v>
      </c>
      <c r="E100" s="235">
        <v>135000</v>
      </c>
      <c r="F100" s="48">
        <v>12000</v>
      </c>
      <c r="G100" s="48">
        <v>0</v>
      </c>
      <c r="H100" s="239">
        <f>G100/E100*100</f>
        <v>0</v>
      </c>
      <c r="I100" s="23"/>
      <c r="J100" s="24"/>
      <c r="K100" s="24"/>
    </row>
    <row r="101" spans="1:11" ht="21.6" customHeight="1" x14ac:dyDescent="0.3">
      <c r="A101" s="66"/>
      <c r="B101" s="67"/>
      <c r="C101" s="185"/>
      <c r="D101" s="61" t="s">
        <v>47</v>
      </c>
      <c r="E101" s="259">
        <f>SUM(E98:E100)</f>
        <v>682000</v>
      </c>
      <c r="F101" s="259">
        <f t="shared" ref="F101" si="10">SUM(F98:F100)</f>
        <v>335800</v>
      </c>
      <c r="G101" s="259">
        <f>SUM(G98:G100)</f>
        <v>264000</v>
      </c>
      <c r="H101" s="242">
        <f>G101/E101*100</f>
        <v>38.70967741935484</v>
      </c>
      <c r="I101" s="23"/>
      <c r="J101" s="24"/>
      <c r="K101" s="24"/>
    </row>
    <row r="102" spans="1:11" ht="11.25" customHeight="1" x14ac:dyDescent="0.3">
      <c r="A102" s="62"/>
      <c r="B102" s="63"/>
      <c r="C102" s="186"/>
      <c r="D102" s="64"/>
      <c r="E102" s="305"/>
      <c r="F102" s="305"/>
      <c r="G102" s="305"/>
      <c r="H102" s="246"/>
      <c r="I102" s="23"/>
      <c r="J102" s="24"/>
      <c r="K102" s="24"/>
    </row>
    <row r="103" spans="1:11" ht="72" customHeight="1" x14ac:dyDescent="0.3">
      <c r="A103" s="322" t="s">
        <v>202</v>
      </c>
      <c r="B103" s="323"/>
      <c r="C103" s="323"/>
      <c r="D103" s="324"/>
      <c r="E103" s="295" t="s">
        <v>86</v>
      </c>
      <c r="F103" s="296">
        <v>336000</v>
      </c>
      <c r="G103" s="236" t="s">
        <v>293</v>
      </c>
      <c r="H103" s="236" t="s">
        <v>83</v>
      </c>
      <c r="I103" s="23"/>
      <c r="J103" s="24"/>
      <c r="K103" s="24"/>
    </row>
    <row r="104" spans="1:11" ht="16.899999999999999" customHeight="1" x14ac:dyDescent="0.3">
      <c r="A104" s="325" t="s">
        <v>38</v>
      </c>
      <c r="B104" s="326"/>
      <c r="C104" s="326"/>
      <c r="D104" s="327"/>
      <c r="E104" s="264"/>
      <c r="F104" s="48">
        <v>94850</v>
      </c>
      <c r="G104" s="48"/>
      <c r="H104" s="239"/>
      <c r="I104" s="23"/>
      <c r="J104" s="24"/>
      <c r="K104" s="24"/>
    </row>
    <row r="105" spans="1:11" ht="30.6" customHeight="1" x14ac:dyDescent="0.3">
      <c r="A105" s="43" t="s">
        <v>203</v>
      </c>
      <c r="B105" s="43"/>
      <c r="C105" s="184" t="s">
        <v>201</v>
      </c>
      <c r="D105" s="71" t="s">
        <v>28</v>
      </c>
      <c r="E105" s="235">
        <v>400000</v>
      </c>
      <c r="F105" s="48">
        <v>81840</v>
      </c>
      <c r="G105" s="48">
        <v>399852</v>
      </c>
      <c r="H105" s="239">
        <f>G105/E105*100</f>
        <v>99.963000000000008</v>
      </c>
      <c r="I105" s="23"/>
      <c r="J105" s="24"/>
      <c r="K105" s="24"/>
    </row>
    <row r="106" spans="1:11" ht="20.45" customHeight="1" x14ac:dyDescent="0.3">
      <c r="A106" s="325" t="s">
        <v>39</v>
      </c>
      <c r="B106" s="326"/>
      <c r="C106" s="326"/>
      <c r="D106" s="327"/>
      <c r="E106" s="235"/>
      <c r="F106" s="48">
        <v>500000</v>
      </c>
      <c r="G106" s="48"/>
      <c r="H106" s="239"/>
      <c r="I106" s="23"/>
      <c r="J106" s="24"/>
      <c r="K106" s="24"/>
    </row>
    <row r="107" spans="1:11" ht="56.25" customHeight="1" x14ac:dyDescent="0.3">
      <c r="A107" s="43" t="s">
        <v>203</v>
      </c>
      <c r="B107" s="43"/>
      <c r="C107" s="184" t="s">
        <v>201</v>
      </c>
      <c r="D107" s="44" t="s">
        <v>204</v>
      </c>
      <c r="E107" s="235">
        <v>1500000</v>
      </c>
      <c r="F107" s="48">
        <v>600000</v>
      </c>
      <c r="G107" s="232">
        <v>950400</v>
      </c>
      <c r="H107" s="239">
        <f>G107/E107*100</f>
        <v>63.360000000000007</v>
      </c>
      <c r="I107" s="23"/>
      <c r="J107" s="24"/>
      <c r="K107" s="24"/>
    </row>
    <row r="108" spans="1:11" ht="22.15" customHeight="1" x14ac:dyDescent="0.3">
      <c r="A108" s="43" t="s">
        <v>203</v>
      </c>
      <c r="B108" s="43"/>
      <c r="C108" s="184" t="s">
        <v>201</v>
      </c>
      <c r="D108" s="71" t="s">
        <v>21</v>
      </c>
      <c r="E108" s="235">
        <v>564000</v>
      </c>
      <c r="F108" s="48">
        <v>149040</v>
      </c>
      <c r="G108" s="48">
        <v>564000</v>
      </c>
      <c r="H108" s="239">
        <f>G108/E108*100</f>
        <v>100</v>
      </c>
      <c r="I108" s="23"/>
      <c r="J108" s="24"/>
      <c r="K108" s="24"/>
    </row>
    <row r="109" spans="1:11" ht="18" customHeight="1" x14ac:dyDescent="0.3">
      <c r="A109" s="325" t="s">
        <v>22</v>
      </c>
      <c r="B109" s="326"/>
      <c r="C109" s="326"/>
      <c r="D109" s="327"/>
      <c r="E109" s="264"/>
      <c r="F109" s="48">
        <v>150000</v>
      </c>
      <c r="G109" s="48"/>
      <c r="H109" s="239"/>
      <c r="I109" s="23"/>
      <c r="J109" s="24"/>
      <c r="K109" s="24"/>
    </row>
    <row r="110" spans="1:11" ht="42" customHeight="1" x14ac:dyDescent="0.3">
      <c r="A110" s="43" t="s">
        <v>125</v>
      </c>
      <c r="B110" s="43"/>
      <c r="C110" s="184" t="s">
        <v>201</v>
      </c>
      <c r="D110" s="71" t="s">
        <v>23</v>
      </c>
      <c r="E110" s="235">
        <v>60947</v>
      </c>
      <c r="F110" s="301">
        <f t="shared" ref="F110" si="11">SUM(F98:F109)</f>
        <v>2583330</v>
      </c>
      <c r="G110" s="235">
        <v>60360</v>
      </c>
      <c r="H110" s="239">
        <f>G110/E110*100</f>
        <v>99.036868098511817</v>
      </c>
      <c r="I110" s="23"/>
      <c r="J110" s="24"/>
      <c r="K110" s="24"/>
    </row>
    <row r="111" spans="1:11" s="76" customFormat="1" ht="19.899999999999999" customHeight="1" x14ac:dyDescent="0.3">
      <c r="A111" s="68"/>
      <c r="B111" s="68"/>
      <c r="C111" s="185"/>
      <c r="D111" s="73" t="s">
        <v>48</v>
      </c>
      <c r="E111" s="259">
        <f>SUM(E104:E110)</f>
        <v>2524947</v>
      </c>
      <c r="F111" s="259">
        <f t="shared" ref="F111" si="12">SUM(F104:F110)</f>
        <v>4159060</v>
      </c>
      <c r="G111" s="259">
        <f t="shared" ref="G111" si="13">SUM(G104:G110)</f>
        <v>1974612</v>
      </c>
      <c r="H111" s="242">
        <f>G111/E111*100</f>
        <v>78.204096957282658</v>
      </c>
      <c r="I111" s="74"/>
      <c r="J111" s="75"/>
      <c r="K111" s="75"/>
    </row>
    <row r="112" spans="1:11" x14ac:dyDescent="0.3">
      <c r="A112" s="62"/>
      <c r="B112" s="63"/>
      <c r="C112" s="186"/>
      <c r="D112" s="64"/>
      <c r="E112" s="305"/>
      <c r="F112" s="305"/>
      <c r="G112" s="305"/>
      <c r="H112" s="246"/>
      <c r="I112" s="23"/>
      <c r="J112" s="24"/>
      <c r="K112" s="24"/>
    </row>
    <row r="113" spans="1:17" s="76" customFormat="1" ht="66" customHeight="1" x14ac:dyDescent="0.3">
      <c r="A113" s="322" t="s">
        <v>206</v>
      </c>
      <c r="B113" s="323"/>
      <c r="C113" s="323"/>
      <c r="D113" s="324"/>
      <c r="E113" s="306" t="s">
        <v>86</v>
      </c>
      <c r="F113" s="308"/>
      <c r="G113" s="236" t="s">
        <v>293</v>
      </c>
      <c r="H113" s="247" t="s">
        <v>83</v>
      </c>
      <c r="I113" s="74"/>
      <c r="J113" s="75"/>
      <c r="K113" s="75"/>
    </row>
    <row r="114" spans="1:17" ht="39" customHeight="1" x14ac:dyDescent="0.3">
      <c r="A114" s="349" t="s">
        <v>20</v>
      </c>
      <c r="B114" s="349"/>
      <c r="C114" s="349"/>
      <c r="D114" s="349"/>
      <c r="E114" s="235"/>
      <c r="F114" s="260"/>
      <c r="G114" s="260"/>
      <c r="H114" s="239"/>
      <c r="I114" s="23"/>
      <c r="J114" s="24"/>
      <c r="K114" s="24"/>
    </row>
    <row r="115" spans="1:17" s="79" customFormat="1" ht="39" customHeight="1" x14ac:dyDescent="0.3">
      <c r="A115" s="41" t="s">
        <v>207</v>
      </c>
      <c r="B115" s="45"/>
      <c r="C115" s="184" t="s">
        <v>205</v>
      </c>
      <c r="D115" s="44" t="s">
        <v>208</v>
      </c>
      <c r="E115" s="235">
        <v>400000</v>
      </c>
      <c r="F115" s="48"/>
      <c r="G115" s="232">
        <v>328113.59999999998</v>
      </c>
      <c r="H115" s="239">
        <f t="shared" ref="H115:H120" si="14">G115/E115*100</f>
        <v>82.028399999999991</v>
      </c>
      <c r="I115" s="77"/>
      <c r="J115" s="78"/>
      <c r="K115" s="78"/>
    </row>
    <row r="116" spans="1:17" s="33" customFormat="1" ht="27.75" customHeight="1" x14ac:dyDescent="0.3">
      <c r="A116" s="41" t="s">
        <v>207</v>
      </c>
      <c r="B116" s="45"/>
      <c r="C116" s="184" t="s">
        <v>205</v>
      </c>
      <c r="D116" s="44" t="s">
        <v>209</v>
      </c>
      <c r="E116" s="235">
        <v>126000</v>
      </c>
      <c r="F116" s="309" t="s">
        <v>37</v>
      </c>
      <c r="G116" s="235">
        <v>126000</v>
      </c>
      <c r="H116" s="239">
        <f t="shared" si="14"/>
        <v>100</v>
      </c>
      <c r="I116" s="189"/>
      <c r="J116" s="190"/>
      <c r="K116" s="32"/>
    </row>
    <row r="117" spans="1:17" s="174" customFormat="1" ht="72" customHeight="1" x14ac:dyDescent="0.3">
      <c r="A117" s="52" t="s">
        <v>207</v>
      </c>
      <c r="B117" s="53" t="s">
        <v>289</v>
      </c>
      <c r="C117" s="53" t="s">
        <v>205</v>
      </c>
      <c r="D117" s="71" t="s">
        <v>292</v>
      </c>
      <c r="E117" s="235">
        <v>429000</v>
      </c>
      <c r="F117" s="48"/>
      <c r="G117" s="232">
        <v>0</v>
      </c>
      <c r="H117" s="243">
        <f t="shared" si="14"/>
        <v>0</v>
      </c>
      <c r="I117" s="27"/>
      <c r="J117" s="191"/>
      <c r="Q117" s="175"/>
    </row>
    <row r="118" spans="1:17" ht="35.450000000000003" customHeight="1" x14ac:dyDescent="0.3">
      <c r="A118" s="41" t="s">
        <v>207</v>
      </c>
      <c r="B118" s="45"/>
      <c r="C118" s="184" t="s">
        <v>205</v>
      </c>
      <c r="D118" s="44" t="s">
        <v>56</v>
      </c>
      <c r="E118" s="235">
        <v>4820200</v>
      </c>
      <c r="F118" s="48">
        <v>157600</v>
      </c>
      <c r="G118" s="232">
        <v>4751125</v>
      </c>
      <c r="H118" s="239">
        <f t="shared" si="14"/>
        <v>98.566968175594369</v>
      </c>
      <c r="I118" s="77"/>
      <c r="J118" s="78"/>
      <c r="K118" s="24"/>
    </row>
    <row r="119" spans="1:17" ht="35.450000000000003" customHeight="1" x14ac:dyDescent="0.3">
      <c r="A119" s="41" t="s">
        <v>207</v>
      </c>
      <c r="B119" s="45"/>
      <c r="C119" s="184" t="s">
        <v>205</v>
      </c>
      <c r="D119" s="44" t="s">
        <v>210</v>
      </c>
      <c r="E119" s="235">
        <v>1874000</v>
      </c>
      <c r="F119" s="48">
        <v>30400</v>
      </c>
      <c r="G119" s="232">
        <v>1714341</v>
      </c>
      <c r="H119" s="239">
        <f t="shared" si="14"/>
        <v>91.480309498399151</v>
      </c>
      <c r="I119" s="23"/>
      <c r="J119" s="24"/>
      <c r="K119" s="24"/>
    </row>
    <row r="120" spans="1:17" ht="16.899999999999999" customHeight="1" x14ac:dyDescent="0.3">
      <c r="A120" s="66"/>
      <c r="B120" s="67"/>
      <c r="C120" s="185"/>
      <c r="D120" s="61" t="s">
        <v>49</v>
      </c>
      <c r="E120" s="259">
        <f t="shared" ref="E120:G120" si="15">SUM(E115:E119)</f>
        <v>7649200</v>
      </c>
      <c r="F120" s="259">
        <f t="shared" si="15"/>
        <v>188000</v>
      </c>
      <c r="G120" s="259">
        <f t="shared" si="15"/>
        <v>6919579.5999999996</v>
      </c>
      <c r="H120" s="242">
        <f t="shared" si="14"/>
        <v>90.461480939183176</v>
      </c>
      <c r="I120" s="23"/>
      <c r="J120" s="24"/>
      <c r="K120" s="24"/>
    </row>
    <row r="121" spans="1:17" x14ac:dyDescent="0.3">
      <c r="A121" s="62"/>
      <c r="B121" s="63"/>
      <c r="C121" s="186"/>
      <c r="D121" s="64"/>
      <c r="E121" s="305"/>
      <c r="F121" s="305"/>
      <c r="G121" s="305"/>
      <c r="H121" s="246"/>
      <c r="I121" s="23"/>
      <c r="J121" s="24"/>
      <c r="K121" s="24"/>
    </row>
    <row r="122" spans="1:17" ht="58.15" customHeight="1" x14ac:dyDescent="0.3">
      <c r="A122" s="329" t="s">
        <v>211</v>
      </c>
      <c r="B122" s="330"/>
      <c r="C122" s="330"/>
      <c r="D122" s="331"/>
      <c r="E122" s="310" t="s">
        <v>86</v>
      </c>
      <c r="F122" s="311">
        <v>80000</v>
      </c>
      <c r="G122" s="236" t="s">
        <v>293</v>
      </c>
      <c r="H122" s="237" t="s">
        <v>283</v>
      </c>
      <c r="I122" s="23"/>
      <c r="J122" s="24"/>
      <c r="K122" s="24"/>
    </row>
    <row r="123" spans="1:17" ht="35.450000000000003" customHeight="1" x14ac:dyDescent="0.3">
      <c r="A123" s="41" t="s">
        <v>212</v>
      </c>
      <c r="B123" s="45"/>
      <c r="C123" s="184" t="s">
        <v>166</v>
      </c>
      <c r="D123" s="44" t="s">
        <v>213</v>
      </c>
      <c r="E123" s="298">
        <v>100000</v>
      </c>
      <c r="F123" s="48">
        <v>10000</v>
      </c>
      <c r="G123" s="232">
        <v>98886</v>
      </c>
      <c r="H123" s="239">
        <f>G123/E123*100</f>
        <v>98.885999999999996</v>
      </c>
      <c r="I123" s="23"/>
      <c r="J123" s="24"/>
      <c r="K123" s="24"/>
    </row>
    <row r="124" spans="1:17" ht="18.600000000000001" customHeight="1" x14ac:dyDescent="0.3">
      <c r="A124" s="59"/>
      <c r="B124" s="60"/>
      <c r="C124" s="185"/>
      <c r="D124" s="61" t="s">
        <v>50</v>
      </c>
      <c r="E124" s="259">
        <f>E123</f>
        <v>100000</v>
      </c>
      <c r="F124" s="259">
        <f t="shared" ref="F124" si="16">F123</f>
        <v>10000</v>
      </c>
      <c r="G124" s="259">
        <f t="shared" ref="G124" si="17">G123</f>
        <v>98886</v>
      </c>
      <c r="H124" s="242">
        <f>G124/E124*100</f>
        <v>98.885999999999996</v>
      </c>
      <c r="I124" s="23"/>
      <c r="J124" s="24"/>
      <c r="K124" s="24"/>
    </row>
    <row r="125" spans="1:17" x14ac:dyDescent="0.3">
      <c r="A125" s="62"/>
      <c r="B125" s="63"/>
      <c r="C125" s="186"/>
      <c r="D125" s="64"/>
      <c r="E125" s="305"/>
      <c r="F125" s="305"/>
      <c r="G125" s="305"/>
      <c r="H125" s="246"/>
      <c r="I125" s="23"/>
      <c r="J125" s="24"/>
      <c r="K125" s="24"/>
    </row>
    <row r="126" spans="1:17" ht="73.5" customHeight="1" x14ac:dyDescent="0.3">
      <c r="A126" s="333" t="s">
        <v>270</v>
      </c>
      <c r="B126" s="334"/>
      <c r="C126" s="334"/>
      <c r="D126" s="335"/>
      <c r="E126" s="306" t="s">
        <v>86</v>
      </c>
      <c r="F126" s="307">
        <v>134640</v>
      </c>
      <c r="G126" s="236" t="s">
        <v>293</v>
      </c>
      <c r="H126" s="247" t="s">
        <v>83</v>
      </c>
      <c r="I126" s="23"/>
      <c r="J126" s="24"/>
      <c r="K126" s="24"/>
    </row>
    <row r="127" spans="1:17" ht="56.25" x14ac:dyDescent="0.3">
      <c r="A127" s="80" t="s">
        <v>216</v>
      </c>
      <c r="B127" s="81"/>
      <c r="C127" s="184" t="s">
        <v>85</v>
      </c>
      <c r="D127" s="44" t="s">
        <v>217</v>
      </c>
      <c r="E127" s="235">
        <v>1000000</v>
      </c>
      <c r="F127" s="312"/>
      <c r="G127" s="262">
        <v>980838.46</v>
      </c>
      <c r="H127" s="239">
        <f t="shared" ref="H127:H130" si="18">G127/E127*100</f>
        <v>98.083845999999994</v>
      </c>
    </row>
    <row r="128" spans="1:17" ht="37.5" x14ac:dyDescent="0.3">
      <c r="A128" s="41" t="s">
        <v>195</v>
      </c>
      <c r="B128" s="45"/>
      <c r="C128" s="184" t="s">
        <v>193</v>
      </c>
      <c r="D128" s="44" t="s">
        <v>29</v>
      </c>
      <c r="E128" s="235">
        <v>264880</v>
      </c>
      <c r="F128" s="48"/>
      <c r="G128" s="262">
        <v>264880</v>
      </c>
      <c r="H128" s="239">
        <f t="shared" si="18"/>
        <v>100</v>
      </c>
    </row>
    <row r="129" spans="1:11" x14ac:dyDescent="0.3">
      <c r="A129" s="41" t="s">
        <v>214</v>
      </c>
      <c r="B129" s="45"/>
      <c r="C129" s="184"/>
      <c r="D129" s="44" t="s">
        <v>219</v>
      </c>
      <c r="E129" s="235">
        <v>270000</v>
      </c>
      <c r="F129" s="48"/>
      <c r="G129" s="262">
        <v>270000</v>
      </c>
      <c r="H129" s="239">
        <f t="shared" si="18"/>
        <v>100</v>
      </c>
    </row>
    <row r="130" spans="1:11" x14ac:dyDescent="0.3">
      <c r="A130" s="41" t="s">
        <v>214</v>
      </c>
      <c r="B130" s="45"/>
      <c r="C130" s="184" t="s">
        <v>201</v>
      </c>
      <c r="D130" s="44" t="s">
        <v>220</v>
      </c>
      <c r="E130" s="235">
        <v>349119.12</v>
      </c>
      <c r="F130" s="48"/>
      <c r="G130" s="262">
        <v>349119.12</v>
      </c>
      <c r="H130" s="239">
        <f t="shared" si="18"/>
        <v>100</v>
      </c>
    </row>
    <row r="131" spans="1:11" ht="37.5" x14ac:dyDescent="0.3">
      <c r="A131" s="41" t="s">
        <v>151</v>
      </c>
      <c r="B131" s="45"/>
      <c r="C131" s="184" t="s">
        <v>166</v>
      </c>
      <c r="D131" s="44" t="s">
        <v>222</v>
      </c>
      <c r="E131" s="235">
        <v>187488</v>
      </c>
      <c r="F131" s="48"/>
      <c r="G131" s="262">
        <v>156240</v>
      </c>
      <c r="H131" s="239">
        <f t="shared" ref="H131:H142" si="19">G131/E131*100</f>
        <v>83.333333333333343</v>
      </c>
    </row>
    <row r="132" spans="1:11" x14ac:dyDescent="0.3">
      <c r="A132" s="41" t="s">
        <v>214</v>
      </c>
      <c r="B132" s="45"/>
      <c r="C132" s="184" t="s">
        <v>166</v>
      </c>
      <c r="D132" s="44" t="s">
        <v>62</v>
      </c>
      <c r="E132" s="235">
        <v>176266</v>
      </c>
      <c r="F132" s="48"/>
      <c r="G132" s="262">
        <v>176266</v>
      </c>
      <c r="H132" s="239">
        <f t="shared" si="19"/>
        <v>100</v>
      </c>
    </row>
    <row r="133" spans="1:11" ht="37.5" x14ac:dyDescent="0.3">
      <c r="A133" s="41" t="s">
        <v>214</v>
      </c>
      <c r="B133" s="45"/>
      <c r="C133" s="184" t="s">
        <v>201</v>
      </c>
      <c r="D133" s="44" t="s">
        <v>223</v>
      </c>
      <c r="E133" s="235">
        <v>109200</v>
      </c>
      <c r="F133" s="48"/>
      <c r="G133" s="262">
        <v>109200</v>
      </c>
      <c r="H133" s="239">
        <f t="shared" si="19"/>
        <v>100</v>
      </c>
    </row>
    <row r="134" spans="1:11" s="76" customFormat="1" ht="56.25" x14ac:dyDescent="0.3">
      <c r="A134" s="41" t="s">
        <v>214</v>
      </c>
      <c r="B134" s="45"/>
      <c r="C134" s="184" t="s">
        <v>85</v>
      </c>
      <c r="D134" s="44" t="s">
        <v>224</v>
      </c>
      <c r="E134" s="235">
        <v>82286.399999999994</v>
      </c>
      <c r="F134" s="48"/>
      <c r="G134" s="262">
        <v>68572</v>
      </c>
      <c r="H134" s="239">
        <f t="shared" si="19"/>
        <v>83.333333333333343</v>
      </c>
      <c r="J134" s="82"/>
      <c r="K134" s="82"/>
    </row>
    <row r="135" spans="1:11" ht="54.6" customHeight="1" x14ac:dyDescent="0.3">
      <c r="A135" s="80" t="s">
        <v>225</v>
      </c>
      <c r="B135" s="81"/>
      <c r="C135" s="184" t="s">
        <v>85</v>
      </c>
      <c r="D135" s="72" t="s">
        <v>226</v>
      </c>
      <c r="E135" s="235">
        <v>295104</v>
      </c>
      <c r="F135" s="48"/>
      <c r="G135" s="262">
        <v>289626.3</v>
      </c>
      <c r="H135" s="239">
        <f t="shared" si="19"/>
        <v>98.143806929082615</v>
      </c>
    </row>
    <row r="136" spans="1:11" ht="37.5" x14ac:dyDescent="0.3">
      <c r="A136" s="34">
        <v>4350</v>
      </c>
      <c r="B136" s="35"/>
      <c r="C136" s="184" t="s">
        <v>193</v>
      </c>
      <c r="D136" s="44" t="s">
        <v>227</v>
      </c>
      <c r="E136" s="235">
        <v>338616</v>
      </c>
      <c r="F136" s="48"/>
      <c r="G136" s="262">
        <v>338616</v>
      </c>
      <c r="H136" s="239">
        <f t="shared" si="19"/>
        <v>100</v>
      </c>
    </row>
    <row r="137" spans="1:11" ht="37.5" x14ac:dyDescent="0.3">
      <c r="A137" s="34">
        <v>4350</v>
      </c>
      <c r="B137" s="35"/>
      <c r="C137" s="184" t="s">
        <v>193</v>
      </c>
      <c r="D137" s="44" t="s">
        <v>228</v>
      </c>
      <c r="E137" s="235">
        <v>9156</v>
      </c>
      <c r="F137" s="312"/>
      <c r="G137" s="262">
        <v>9156</v>
      </c>
      <c r="H137" s="239">
        <f t="shared" si="19"/>
        <v>100</v>
      </c>
    </row>
    <row r="138" spans="1:11" ht="56.25" x14ac:dyDescent="0.3">
      <c r="A138" s="34">
        <v>4350</v>
      </c>
      <c r="B138" s="35"/>
      <c r="C138" s="184" t="s">
        <v>85</v>
      </c>
      <c r="D138" s="44" t="s">
        <v>229</v>
      </c>
      <c r="E138" s="235">
        <v>16368</v>
      </c>
      <c r="F138" s="313"/>
      <c r="G138" s="262">
        <v>16368</v>
      </c>
      <c r="H138" s="239">
        <f t="shared" si="19"/>
        <v>100</v>
      </c>
    </row>
    <row r="139" spans="1:11" ht="56.25" x14ac:dyDescent="0.3">
      <c r="A139" s="34">
        <v>4350</v>
      </c>
      <c r="B139" s="35"/>
      <c r="C139" s="184" t="s">
        <v>85</v>
      </c>
      <c r="D139" s="44" t="s">
        <v>302</v>
      </c>
      <c r="E139" s="235">
        <v>110000</v>
      </c>
      <c r="F139" s="312"/>
      <c r="G139" s="262">
        <v>73743</v>
      </c>
      <c r="H139" s="239">
        <f t="shared" si="19"/>
        <v>67.039090909090902</v>
      </c>
    </row>
    <row r="140" spans="1:11" ht="37.5" x14ac:dyDescent="0.3">
      <c r="A140" s="34">
        <v>4350</v>
      </c>
      <c r="B140" s="35"/>
      <c r="C140" s="184" t="s">
        <v>193</v>
      </c>
      <c r="D140" s="44" t="s">
        <v>230</v>
      </c>
      <c r="E140" s="235">
        <v>33840</v>
      </c>
      <c r="F140" s="312"/>
      <c r="G140" s="262">
        <v>33840</v>
      </c>
      <c r="H140" s="239">
        <f t="shared" si="19"/>
        <v>100</v>
      </c>
    </row>
    <row r="141" spans="1:11" ht="37.5" x14ac:dyDescent="0.3">
      <c r="A141" s="34">
        <v>4350</v>
      </c>
      <c r="B141" s="35"/>
      <c r="C141" s="184" t="s">
        <v>193</v>
      </c>
      <c r="D141" s="44" t="s">
        <v>231</v>
      </c>
      <c r="E141" s="235">
        <v>50700</v>
      </c>
      <c r="F141" s="312"/>
      <c r="G141" s="262">
        <v>50700</v>
      </c>
      <c r="H141" s="239">
        <f t="shared" si="19"/>
        <v>100</v>
      </c>
    </row>
    <row r="142" spans="1:11" x14ac:dyDescent="0.3">
      <c r="A142" s="34">
        <v>55092</v>
      </c>
      <c r="B142" s="35"/>
      <c r="C142" s="184" t="s">
        <v>193</v>
      </c>
      <c r="D142" s="44" t="s">
        <v>232</v>
      </c>
      <c r="E142" s="235">
        <v>79600</v>
      </c>
      <c r="F142" s="312"/>
      <c r="G142" s="262">
        <v>79600</v>
      </c>
      <c r="H142" s="239">
        <f t="shared" si="19"/>
        <v>100</v>
      </c>
    </row>
    <row r="143" spans="1:11" ht="37.5" x14ac:dyDescent="0.3">
      <c r="A143" s="34"/>
      <c r="B143" s="35"/>
      <c r="C143" s="184" t="s">
        <v>166</v>
      </c>
      <c r="D143" s="44" t="s">
        <v>233</v>
      </c>
      <c r="E143" s="235">
        <v>20000</v>
      </c>
      <c r="F143" s="312"/>
      <c r="G143" s="262">
        <v>0</v>
      </c>
      <c r="H143" s="239">
        <f>G143/E143*100</f>
        <v>0</v>
      </c>
    </row>
    <row r="144" spans="1:11" x14ac:dyDescent="0.3">
      <c r="A144" s="84"/>
      <c r="B144" s="85"/>
      <c r="C144" s="187"/>
      <c r="D144" s="61" t="s">
        <v>234</v>
      </c>
      <c r="E144" s="259">
        <f>SUM(E127:E143)</f>
        <v>3392623.52</v>
      </c>
      <c r="F144" s="259">
        <f>SUM(F127:F143)</f>
        <v>0</v>
      </c>
      <c r="G144" s="259">
        <f>SUM(G127:G143)</f>
        <v>3266764.88</v>
      </c>
      <c r="H144" s="242">
        <f>G144/E144*100</f>
        <v>96.290226744640378</v>
      </c>
    </row>
    <row r="145" spans="1:11" x14ac:dyDescent="0.3">
      <c r="A145" s="21"/>
      <c r="B145" s="22"/>
      <c r="C145" s="180"/>
      <c r="D145" s="64"/>
      <c r="E145" s="305"/>
      <c r="F145" s="292"/>
      <c r="G145" s="255"/>
      <c r="H145" s="190"/>
    </row>
    <row r="146" spans="1:11" x14ac:dyDescent="0.3">
      <c r="A146" s="84"/>
      <c r="B146" s="85"/>
      <c r="C146" s="187"/>
      <c r="D146" s="86" t="s">
        <v>44</v>
      </c>
      <c r="E146" s="263">
        <f>E73+E83+E95+E101+E111+E120+E124+E144</f>
        <v>48794416.82</v>
      </c>
      <c r="F146" s="263">
        <f ca="1">F124+F120+F111+F101+F95+F83+F73+F144</f>
        <v>49412708.82</v>
      </c>
      <c r="G146" s="263">
        <f>G124+G120+G111+G101+G95+G83+G73+G144</f>
        <v>42270159.18</v>
      </c>
      <c r="H146" s="242">
        <f>G146/E146*100</f>
        <v>86.629089832003444</v>
      </c>
    </row>
    <row r="147" spans="1:11" s="76" customFormat="1" x14ac:dyDescent="0.3">
      <c r="A147" s="21"/>
      <c r="B147" s="22"/>
      <c r="C147" s="180"/>
      <c r="D147" s="173"/>
      <c r="E147" s="293"/>
      <c r="F147" s="293"/>
      <c r="G147" s="293"/>
      <c r="H147" s="246"/>
      <c r="J147" s="82"/>
      <c r="K147" s="82"/>
    </row>
    <row r="148" spans="1:11" s="76" customFormat="1" ht="18" customHeight="1" x14ac:dyDescent="0.3">
      <c r="A148" s="336" t="s">
        <v>284</v>
      </c>
      <c r="B148" s="336"/>
      <c r="C148" s="336"/>
      <c r="D148" s="336"/>
      <c r="E148" s="293"/>
      <c r="F148" s="293"/>
      <c r="G148" s="293"/>
      <c r="H148" s="246"/>
      <c r="J148" s="82"/>
      <c r="K148" s="82"/>
    </row>
    <row r="149" spans="1:11" x14ac:dyDescent="0.3">
      <c r="A149" s="62"/>
      <c r="B149" s="63"/>
      <c r="C149" s="186"/>
      <c r="D149" s="64"/>
      <c r="E149" s="305"/>
      <c r="F149" s="305"/>
      <c r="G149" s="305"/>
      <c r="H149" s="246"/>
      <c r="I149" s="23"/>
      <c r="J149" s="24"/>
      <c r="K149" s="24"/>
    </row>
    <row r="150" spans="1:11" ht="69" customHeight="1" x14ac:dyDescent="0.25">
      <c r="A150" s="322" t="s">
        <v>51</v>
      </c>
      <c r="B150" s="323"/>
      <c r="C150" s="323"/>
      <c r="D150" s="324"/>
      <c r="E150" s="310" t="s">
        <v>86</v>
      </c>
      <c r="F150" s="311"/>
      <c r="G150" s="236" t="s">
        <v>293</v>
      </c>
      <c r="H150" s="237" t="s">
        <v>83</v>
      </c>
    </row>
    <row r="151" spans="1:11" ht="56.25" x14ac:dyDescent="0.3">
      <c r="A151" s="41" t="s">
        <v>237</v>
      </c>
      <c r="B151" s="45"/>
      <c r="C151" s="184" t="s">
        <v>269</v>
      </c>
      <c r="D151" s="44" t="s">
        <v>30</v>
      </c>
      <c r="E151" s="235">
        <v>146875</v>
      </c>
      <c r="F151" s="312"/>
      <c r="G151" s="232">
        <v>143975</v>
      </c>
      <c r="H151" s="239">
        <f>G151/E151*100</f>
        <v>98.02553191489362</v>
      </c>
    </row>
    <row r="152" spans="1:11" x14ac:dyDescent="0.3">
      <c r="A152" s="10"/>
      <c r="B152" s="45"/>
      <c r="C152" s="184"/>
      <c r="D152" s="44"/>
      <c r="E152" s="235"/>
      <c r="F152" s="312"/>
      <c r="G152" s="48"/>
      <c r="H152" s="239"/>
    </row>
    <row r="153" spans="1:11" x14ac:dyDescent="0.3">
      <c r="A153" s="41" t="s">
        <v>184</v>
      </c>
      <c r="B153" s="45"/>
      <c r="C153" s="184" t="s">
        <v>269</v>
      </c>
      <c r="D153" s="44" t="s">
        <v>239</v>
      </c>
      <c r="E153" s="235">
        <v>224000</v>
      </c>
      <c r="F153" s="312"/>
      <c r="G153" s="48">
        <v>220800</v>
      </c>
      <c r="H153" s="239">
        <f>G153/E153*100</f>
        <v>98.571428571428584</v>
      </c>
    </row>
    <row r="154" spans="1:11" x14ac:dyDescent="0.3">
      <c r="A154" s="10"/>
      <c r="B154" s="45"/>
      <c r="C154" s="184"/>
      <c r="D154" s="44"/>
      <c r="E154" s="235"/>
      <c r="F154" s="312"/>
      <c r="G154" s="48"/>
      <c r="H154" s="239"/>
    </row>
    <row r="155" spans="1:11" x14ac:dyDescent="0.3">
      <c r="A155" s="41" t="s">
        <v>184</v>
      </c>
      <c r="B155" s="45"/>
      <c r="C155" s="184" t="s">
        <v>269</v>
      </c>
      <c r="D155" s="44" t="s">
        <v>241</v>
      </c>
      <c r="E155" s="235">
        <v>150000</v>
      </c>
      <c r="F155" s="312"/>
      <c r="G155" s="48">
        <v>125000</v>
      </c>
      <c r="H155" s="239">
        <f t="shared" ref="H155:H166" si="20">G155/E155*100</f>
        <v>83.333333333333343</v>
      </c>
    </row>
    <row r="156" spans="1:11" ht="56.25" x14ac:dyDescent="0.3">
      <c r="A156" s="41" t="s">
        <v>199</v>
      </c>
      <c r="B156" s="45"/>
      <c r="C156" s="184" t="s">
        <v>269</v>
      </c>
      <c r="D156" s="44" t="s">
        <v>242</v>
      </c>
      <c r="E156" s="235">
        <v>21576</v>
      </c>
      <c r="F156" s="312"/>
      <c r="G156" s="232">
        <v>14000</v>
      </c>
      <c r="H156" s="239">
        <f t="shared" si="20"/>
        <v>64.886911383018159</v>
      </c>
    </row>
    <row r="157" spans="1:11" ht="37.5" x14ac:dyDescent="0.3">
      <c r="A157" s="41" t="s">
        <v>151</v>
      </c>
      <c r="B157" s="45"/>
      <c r="C157" s="184" t="s">
        <v>269</v>
      </c>
      <c r="D157" s="44" t="s">
        <v>243</v>
      </c>
      <c r="E157" s="235">
        <v>100000</v>
      </c>
      <c r="F157" s="312"/>
      <c r="G157" s="232">
        <v>83000</v>
      </c>
      <c r="H157" s="239">
        <f t="shared" si="20"/>
        <v>83</v>
      </c>
    </row>
    <row r="158" spans="1:11" ht="37.5" x14ac:dyDescent="0.3">
      <c r="A158" s="41" t="s">
        <v>244</v>
      </c>
      <c r="B158" s="45"/>
      <c r="C158" s="184" t="s">
        <v>269</v>
      </c>
      <c r="D158" s="44" t="s">
        <v>245</v>
      </c>
      <c r="E158" s="235">
        <v>268800</v>
      </c>
      <c r="F158" s="312"/>
      <c r="G158" s="232">
        <v>268800</v>
      </c>
      <c r="H158" s="239">
        <f t="shared" si="20"/>
        <v>100</v>
      </c>
    </row>
    <row r="159" spans="1:11" x14ac:dyDescent="0.3">
      <c r="A159" s="41" t="s">
        <v>186</v>
      </c>
      <c r="B159" s="45"/>
      <c r="C159" s="184" t="s">
        <v>269</v>
      </c>
      <c r="D159" s="44" t="s">
        <v>246</v>
      </c>
      <c r="E159" s="235">
        <v>229970</v>
      </c>
      <c r="F159" s="312"/>
      <c r="G159" s="48">
        <v>219600</v>
      </c>
      <c r="H159" s="239">
        <f t="shared" si="20"/>
        <v>95.490716180371351</v>
      </c>
    </row>
    <row r="160" spans="1:11" ht="37.5" x14ac:dyDescent="0.3">
      <c r="A160" s="41" t="s">
        <v>212</v>
      </c>
      <c r="B160" s="45"/>
      <c r="C160" s="184" t="s">
        <v>269</v>
      </c>
      <c r="D160" s="44" t="s">
        <v>247</v>
      </c>
      <c r="E160" s="235">
        <v>40000</v>
      </c>
      <c r="F160" s="312"/>
      <c r="G160" s="232">
        <v>39984</v>
      </c>
      <c r="H160" s="239">
        <f t="shared" si="20"/>
        <v>99.960000000000008</v>
      </c>
    </row>
    <row r="161" spans="1:11" ht="75" x14ac:dyDescent="0.3">
      <c r="A161" s="41" t="s">
        <v>137</v>
      </c>
      <c r="B161" s="45"/>
      <c r="C161" s="184" t="s">
        <v>269</v>
      </c>
      <c r="D161" s="44" t="s">
        <v>248</v>
      </c>
      <c r="E161" s="235">
        <v>500000</v>
      </c>
      <c r="F161" s="312"/>
      <c r="G161" s="232">
        <v>415000</v>
      </c>
      <c r="H161" s="239">
        <f t="shared" si="20"/>
        <v>83</v>
      </c>
    </row>
    <row r="162" spans="1:11" ht="75" x14ac:dyDescent="0.3">
      <c r="A162" s="41" t="s">
        <v>137</v>
      </c>
      <c r="B162" s="45"/>
      <c r="C162" s="184" t="s">
        <v>269</v>
      </c>
      <c r="D162" s="44" t="s">
        <v>249</v>
      </c>
      <c r="E162" s="235">
        <v>500000</v>
      </c>
      <c r="F162" s="312"/>
      <c r="G162" s="232">
        <v>498000</v>
      </c>
      <c r="H162" s="239">
        <f t="shared" si="20"/>
        <v>99.6</v>
      </c>
    </row>
    <row r="163" spans="1:11" ht="37.5" x14ac:dyDescent="0.3">
      <c r="A163" s="41" t="s">
        <v>165</v>
      </c>
      <c r="B163" s="45"/>
      <c r="C163" s="184" t="s">
        <v>269</v>
      </c>
      <c r="D163" s="44" t="s">
        <v>250</v>
      </c>
      <c r="E163" s="235">
        <v>460200</v>
      </c>
      <c r="F163" s="312"/>
      <c r="G163" s="232">
        <v>228000</v>
      </c>
      <c r="H163" s="239">
        <f t="shared" si="20"/>
        <v>49.543676662320728</v>
      </c>
    </row>
    <row r="164" spans="1:11" x14ac:dyDescent="0.3">
      <c r="A164" s="41" t="s">
        <v>251</v>
      </c>
      <c r="B164" s="45"/>
      <c r="C164" s="184" t="s">
        <v>269</v>
      </c>
      <c r="D164" s="44" t="s">
        <v>26</v>
      </c>
      <c r="E164" s="235">
        <v>250000</v>
      </c>
      <c r="F164" s="312"/>
      <c r="G164" s="48">
        <v>242000</v>
      </c>
      <c r="H164" s="239">
        <f t="shared" si="20"/>
        <v>96.8</v>
      </c>
    </row>
    <row r="165" spans="1:11" x14ac:dyDescent="0.3">
      <c r="A165" s="41" t="s">
        <v>137</v>
      </c>
      <c r="B165" s="45"/>
      <c r="C165" s="184" t="s">
        <v>269</v>
      </c>
      <c r="D165" s="44" t="s">
        <v>252</v>
      </c>
      <c r="E165" s="235">
        <v>60000</v>
      </c>
      <c r="F165" s="312"/>
      <c r="G165" s="48">
        <v>49990</v>
      </c>
      <c r="H165" s="239">
        <f t="shared" si="20"/>
        <v>83.316666666666677</v>
      </c>
    </row>
    <row r="166" spans="1:11" x14ac:dyDescent="0.3">
      <c r="A166" s="66"/>
      <c r="B166" s="67"/>
      <c r="C166" s="185" t="s">
        <v>269</v>
      </c>
      <c r="D166" s="61" t="s">
        <v>52</v>
      </c>
      <c r="E166" s="259">
        <f>SUM(E151:E165)</f>
        <v>2951421</v>
      </c>
      <c r="F166" s="259">
        <f>SUM(F151:F165)</f>
        <v>0</v>
      </c>
      <c r="G166" s="259">
        <f>SUM(G151:G165)</f>
        <v>2548149</v>
      </c>
      <c r="H166" s="242">
        <f t="shared" si="20"/>
        <v>86.336344425278526</v>
      </c>
    </row>
    <row r="167" spans="1:11" x14ac:dyDescent="0.3">
      <c r="A167" s="62"/>
      <c r="B167" s="63"/>
      <c r="C167" s="186"/>
      <c r="D167" s="64"/>
      <c r="E167" s="305"/>
      <c r="F167" s="305"/>
      <c r="G167" s="305"/>
      <c r="H167" s="246"/>
      <c r="I167" s="23"/>
      <c r="J167" s="24"/>
      <c r="K167" s="24"/>
    </row>
    <row r="168" spans="1:11" ht="87.6" customHeight="1" x14ac:dyDescent="0.25">
      <c r="A168" s="322" t="s">
        <v>53</v>
      </c>
      <c r="B168" s="323"/>
      <c r="C168" s="323"/>
      <c r="D168" s="324"/>
      <c r="E168" s="314" t="s">
        <v>86</v>
      </c>
      <c r="F168" s="315"/>
      <c r="G168" s="236" t="s">
        <v>293</v>
      </c>
      <c r="H168" s="248" t="s">
        <v>282</v>
      </c>
    </row>
    <row r="169" spans="1:11" ht="37.5" x14ac:dyDescent="0.3">
      <c r="A169" s="41" t="s">
        <v>132</v>
      </c>
      <c r="B169" s="45"/>
      <c r="C169" s="184" t="s">
        <v>269</v>
      </c>
      <c r="D169" s="44" t="s">
        <v>27</v>
      </c>
      <c r="E169" s="235">
        <v>325000</v>
      </c>
      <c r="F169" s="312"/>
      <c r="G169" s="232">
        <v>314561.28000000003</v>
      </c>
      <c r="H169" s="239">
        <f t="shared" ref="H169:H183" si="21">G169/E169*100</f>
        <v>96.788086153846166</v>
      </c>
    </row>
    <row r="170" spans="1:11" x14ac:dyDescent="0.3">
      <c r="A170" s="41" t="s">
        <v>97</v>
      </c>
      <c r="B170" s="45"/>
      <c r="C170" s="184" t="s">
        <v>269</v>
      </c>
      <c r="D170" s="44" t="s">
        <v>253</v>
      </c>
      <c r="E170" s="235">
        <v>30400</v>
      </c>
      <c r="F170" s="312"/>
      <c r="G170" s="48">
        <v>27693.23</v>
      </c>
      <c r="H170" s="239">
        <f t="shared" si="21"/>
        <v>91.09615131578947</v>
      </c>
    </row>
    <row r="171" spans="1:11" ht="56.25" x14ac:dyDescent="0.3">
      <c r="A171" s="41" t="s">
        <v>237</v>
      </c>
      <c r="B171" s="45"/>
      <c r="C171" s="184" t="s">
        <v>269</v>
      </c>
      <c r="D171" s="44" t="s">
        <v>24</v>
      </c>
      <c r="E171" s="235">
        <v>54960</v>
      </c>
      <c r="F171" s="312"/>
      <c r="G171" s="232">
        <v>54660</v>
      </c>
      <c r="H171" s="239">
        <f t="shared" si="21"/>
        <v>99.454148471615724</v>
      </c>
    </row>
    <row r="172" spans="1:11" ht="37.5" x14ac:dyDescent="0.3">
      <c r="A172" s="41" t="s">
        <v>151</v>
      </c>
      <c r="B172" s="45"/>
      <c r="C172" s="184" t="s">
        <v>269</v>
      </c>
      <c r="D172" s="44" t="s">
        <v>254</v>
      </c>
      <c r="E172" s="235">
        <v>300000</v>
      </c>
      <c r="F172" s="312"/>
      <c r="G172" s="232">
        <v>250000</v>
      </c>
      <c r="H172" s="239">
        <f t="shared" si="21"/>
        <v>83.333333333333343</v>
      </c>
    </row>
    <row r="173" spans="1:11" ht="56.25" x14ac:dyDescent="0.3">
      <c r="A173" s="41" t="s">
        <v>173</v>
      </c>
      <c r="B173" s="45"/>
      <c r="C173" s="184" t="s">
        <v>269</v>
      </c>
      <c r="D173" s="44" t="s">
        <v>255</v>
      </c>
      <c r="E173" s="235">
        <v>100000</v>
      </c>
      <c r="F173" s="312"/>
      <c r="G173" s="232">
        <v>83000</v>
      </c>
      <c r="H173" s="239">
        <f t="shared" si="21"/>
        <v>83</v>
      </c>
    </row>
    <row r="174" spans="1:11" x14ac:dyDescent="0.3">
      <c r="A174" s="41" t="s">
        <v>167</v>
      </c>
      <c r="B174" s="45"/>
      <c r="C174" s="184" t="s">
        <v>269</v>
      </c>
      <c r="D174" s="44" t="s">
        <v>256</v>
      </c>
      <c r="E174" s="235">
        <v>60000</v>
      </c>
      <c r="F174" s="312"/>
      <c r="G174" s="48">
        <v>23400</v>
      </c>
      <c r="H174" s="239">
        <f t="shared" si="21"/>
        <v>39</v>
      </c>
    </row>
    <row r="175" spans="1:11" x14ac:dyDescent="0.3">
      <c r="A175" s="41" t="s">
        <v>257</v>
      </c>
      <c r="B175" s="45"/>
      <c r="C175" s="184" t="s">
        <v>269</v>
      </c>
      <c r="D175" s="44" t="s">
        <v>258</v>
      </c>
      <c r="E175" s="235">
        <v>450000</v>
      </c>
      <c r="F175" s="312"/>
      <c r="G175" s="48">
        <v>446400</v>
      </c>
      <c r="H175" s="239">
        <f t="shared" si="21"/>
        <v>99.2</v>
      </c>
    </row>
    <row r="176" spans="1:11" ht="37.5" x14ac:dyDescent="0.3">
      <c r="A176" s="41" t="s">
        <v>184</v>
      </c>
      <c r="B176" s="45"/>
      <c r="C176" s="184" t="s">
        <v>269</v>
      </c>
      <c r="D176" s="44" t="s">
        <v>259</v>
      </c>
      <c r="E176" s="235">
        <v>150000</v>
      </c>
      <c r="F176" s="312"/>
      <c r="G176" s="232">
        <v>149997.6</v>
      </c>
      <c r="H176" s="239">
        <f t="shared" si="21"/>
        <v>99.998400000000004</v>
      </c>
    </row>
    <row r="177" spans="1:12" ht="37.5" x14ac:dyDescent="0.3">
      <c r="A177" s="41" t="s">
        <v>171</v>
      </c>
      <c r="B177" s="45"/>
      <c r="C177" s="184" t="s">
        <v>269</v>
      </c>
      <c r="D177" s="44" t="s">
        <v>25</v>
      </c>
      <c r="E177" s="235">
        <v>233369</v>
      </c>
      <c r="F177" s="312"/>
      <c r="G177" s="232">
        <v>209518.26</v>
      </c>
      <c r="H177" s="239">
        <f t="shared" si="21"/>
        <v>89.779816513761475</v>
      </c>
    </row>
    <row r="178" spans="1:12" x14ac:dyDescent="0.3">
      <c r="A178" s="41" t="s">
        <v>260</v>
      </c>
      <c r="B178" s="45"/>
      <c r="C178" s="184" t="s">
        <v>269</v>
      </c>
      <c r="D178" s="44" t="s">
        <v>261</v>
      </c>
      <c r="E178" s="235">
        <v>31000</v>
      </c>
      <c r="F178" s="312"/>
      <c r="G178" s="48">
        <v>30960</v>
      </c>
      <c r="H178" s="239">
        <f t="shared" si="21"/>
        <v>99.870967741935473</v>
      </c>
    </row>
    <row r="179" spans="1:12" x14ac:dyDescent="0.3">
      <c r="A179" s="41" t="s">
        <v>260</v>
      </c>
      <c r="B179" s="45"/>
      <c r="C179" s="184" t="s">
        <v>269</v>
      </c>
      <c r="D179" s="44" t="s">
        <v>262</v>
      </c>
      <c r="E179" s="235">
        <v>125000</v>
      </c>
      <c r="F179" s="312"/>
      <c r="G179" s="48">
        <v>100000</v>
      </c>
      <c r="H179" s="239">
        <f t="shared" si="21"/>
        <v>80</v>
      </c>
    </row>
    <row r="180" spans="1:12" ht="37.5" x14ac:dyDescent="0.3">
      <c r="A180" s="41" t="s">
        <v>165</v>
      </c>
      <c r="B180" s="45"/>
      <c r="C180" s="184" t="s">
        <v>269</v>
      </c>
      <c r="D180" s="44" t="s">
        <v>263</v>
      </c>
      <c r="E180" s="235">
        <v>174400</v>
      </c>
      <c r="F180" s="312"/>
      <c r="G180" s="232">
        <v>164400</v>
      </c>
      <c r="H180" s="239">
        <f t="shared" si="21"/>
        <v>94.266055045871553</v>
      </c>
    </row>
    <row r="181" spans="1:12" x14ac:dyDescent="0.3">
      <c r="A181" s="41" t="s">
        <v>251</v>
      </c>
      <c r="B181" s="45"/>
      <c r="C181" s="184" t="s">
        <v>269</v>
      </c>
      <c r="D181" s="44" t="s">
        <v>264</v>
      </c>
      <c r="E181" s="235">
        <v>90000</v>
      </c>
      <c r="F181" s="312"/>
      <c r="G181" s="48">
        <v>89980</v>
      </c>
      <c r="H181" s="239">
        <f t="shared" si="21"/>
        <v>99.977777777777774</v>
      </c>
    </row>
    <row r="182" spans="1:12" x14ac:dyDescent="0.3">
      <c r="A182" s="41"/>
      <c r="B182" s="45"/>
      <c r="C182" s="184"/>
      <c r="D182" s="192" t="s">
        <v>54</v>
      </c>
      <c r="E182" s="264">
        <f>SUM(E169:E181)</f>
        <v>2124129</v>
      </c>
      <c r="F182" s="264">
        <f t="shared" ref="F182:G182" si="22">SUM(F169:F181)</f>
        <v>0</v>
      </c>
      <c r="G182" s="264">
        <f t="shared" si="22"/>
        <v>1944570.37</v>
      </c>
      <c r="H182" s="239">
        <f t="shared" si="21"/>
        <v>91.546717266230075</v>
      </c>
    </row>
    <row r="183" spans="1:12" x14ac:dyDescent="0.3">
      <c r="A183" s="87"/>
      <c r="B183" s="88"/>
      <c r="C183" s="185"/>
      <c r="D183" s="61" t="s">
        <v>55</v>
      </c>
      <c r="E183" s="265">
        <f>E182+E166</f>
        <v>5075550</v>
      </c>
      <c r="F183" s="265">
        <f t="shared" ref="F183" si="23">SUM(F166+F182)</f>
        <v>0</v>
      </c>
      <c r="G183" s="265">
        <f>SUM(G166+G182)</f>
        <v>4492719.37</v>
      </c>
      <c r="H183" s="242">
        <f t="shared" si="21"/>
        <v>88.516897085044974</v>
      </c>
    </row>
    <row r="184" spans="1:12" x14ac:dyDescent="0.3">
      <c r="E184" s="75"/>
    </row>
    <row r="185" spans="1:12" x14ac:dyDescent="0.3">
      <c r="E185" s="75"/>
    </row>
    <row r="186" spans="1:12" ht="29.45" customHeight="1" x14ac:dyDescent="0.25">
      <c r="A186" s="332" t="s">
        <v>234</v>
      </c>
      <c r="B186" s="332"/>
      <c r="C186" s="332"/>
      <c r="D186" s="332"/>
      <c r="E186" s="245">
        <f>E183+E146</f>
        <v>53869966.82</v>
      </c>
      <c r="F186" s="245">
        <f t="shared" ref="F186:G186" ca="1" si="24">F183+F146</f>
        <v>54094258.82</v>
      </c>
      <c r="G186" s="245">
        <f t="shared" si="24"/>
        <v>46762878.549999997</v>
      </c>
      <c r="H186" s="245">
        <f>G186/E186*100</f>
        <v>86.806956288375886</v>
      </c>
    </row>
    <row r="187" spans="1:12" x14ac:dyDescent="0.3">
      <c r="E187" s="75"/>
      <c r="L187" s="65"/>
    </row>
    <row r="188" spans="1:12" x14ac:dyDescent="0.3">
      <c r="E188" s="75"/>
    </row>
    <row r="189" spans="1:12" x14ac:dyDescent="0.3">
      <c r="E189" s="75"/>
    </row>
    <row r="190" spans="1:12" x14ac:dyDescent="0.3">
      <c r="E190" s="75"/>
    </row>
    <row r="191" spans="1:12" x14ac:dyDescent="0.3">
      <c r="D191" s="171"/>
      <c r="E191" s="75"/>
    </row>
    <row r="192" spans="1:12" x14ac:dyDescent="0.3">
      <c r="E192" s="75"/>
    </row>
    <row r="193" spans="5:5" x14ac:dyDescent="0.3">
      <c r="E193" s="317"/>
    </row>
    <row r="194" spans="5:5" x14ac:dyDescent="0.3">
      <c r="E194" s="75"/>
    </row>
    <row r="195" spans="5:5" x14ac:dyDescent="0.3">
      <c r="E195" s="75"/>
    </row>
  </sheetData>
  <mergeCells count="21">
    <mergeCell ref="A1:E1"/>
    <mergeCell ref="A122:D122"/>
    <mergeCell ref="A150:D150"/>
    <mergeCell ref="A168:D168"/>
    <mergeCell ref="A186:D186"/>
    <mergeCell ref="A126:D126"/>
    <mergeCell ref="A148:D148"/>
    <mergeCell ref="A8:D8"/>
    <mergeCell ref="A45:D45"/>
    <mergeCell ref="A75:D75"/>
    <mergeCell ref="A85:D85"/>
    <mergeCell ref="A97:D97"/>
    <mergeCell ref="A12:D12"/>
    <mergeCell ref="A20:D20"/>
    <mergeCell ref="A29:D29"/>
    <mergeCell ref="A114:D114"/>
    <mergeCell ref="A103:D103"/>
    <mergeCell ref="A104:D104"/>
    <mergeCell ref="A106:D106"/>
    <mergeCell ref="A109:D109"/>
    <mergeCell ref="A113:D113"/>
  </mergeCells>
  <pageMargins left="0.25" right="0.25" top="0.75" bottom="0.75" header="0.3" footer="0.3"/>
  <pageSetup paperSize="9" scale="63" fitToWidth="4" fitToHeight="4" orientation="portrait" r:id="rId1"/>
  <headerFooter alignWithMargins="0"/>
  <rowBreaks count="2" manualBreakCount="2">
    <brk id="111" max="7" man="1"/>
    <brk id="144" max="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L62"/>
  <sheetViews>
    <sheetView topLeftCell="B28" zoomScale="80" zoomScaleNormal="80" workbookViewId="0">
      <selection activeCell="I54" sqref="I54"/>
    </sheetView>
  </sheetViews>
  <sheetFormatPr defaultRowHeight="15.75" x14ac:dyDescent="0.25"/>
  <cols>
    <col min="1" max="1" width="7.7109375" style="92" hidden="1" customWidth="1"/>
    <col min="2" max="2" width="15" style="92" customWidth="1"/>
    <col min="3" max="3" width="69" style="95" customWidth="1"/>
    <col min="4" max="4" width="18.42578125" style="94" customWidth="1"/>
    <col min="5" max="5" width="13.5703125" style="94" hidden="1" customWidth="1"/>
    <col min="6" max="6" width="13.7109375" style="94" hidden="1" customWidth="1"/>
    <col min="7" max="7" width="14.28515625" style="94" hidden="1" customWidth="1"/>
    <col min="8" max="8" width="19.7109375" style="200" customWidth="1"/>
    <col min="9" max="9" width="21.5703125" style="266" customWidth="1"/>
    <col min="10" max="10" width="10.85546875" style="95" customWidth="1"/>
    <col min="11" max="11" width="10.7109375" style="95" customWidth="1"/>
    <col min="12" max="12" width="15.28515625" style="95" customWidth="1"/>
    <col min="13" max="13" width="10.5703125" style="95" customWidth="1"/>
    <col min="14" max="14" width="10.7109375" style="95" customWidth="1"/>
    <col min="15" max="257" width="8.85546875" style="95"/>
    <col min="258" max="258" width="69" style="95" customWidth="1"/>
    <col min="259" max="259" width="20.140625" style="95" customWidth="1"/>
    <col min="260" max="263" width="0" style="95" hidden="1" customWidth="1"/>
    <col min="264" max="264" width="19.7109375" style="95" customWidth="1"/>
    <col min="265" max="265" width="21.5703125" style="95" customWidth="1"/>
    <col min="266" max="266" width="10.85546875" style="95" customWidth="1"/>
    <col min="267" max="267" width="10.7109375" style="95" customWidth="1"/>
    <col min="268" max="268" width="15.28515625" style="95" customWidth="1"/>
    <col min="269" max="269" width="10.5703125" style="95" customWidth="1"/>
    <col min="270" max="270" width="10.7109375" style="95" customWidth="1"/>
    <col min="271" max="513" width="8.85546875" style="95"/>
    <col min="514" max="514" width="69" style="95" customWidth="1"/>
    <col min="515" max="515" width="20.140625" style="95" customWidth="1"/>
    <col min="516" max="519" width="0" style="95" hidden="1" customWidth="1"/>
    <col min="520" max="520" width="19.7109375" style="95" customWidth="1"/>
    <col min="521" max="521" width="21.5703125" style="95" customWidth="1"/>
    <col min="522" max="522" width="10.85546875" style="95" customWidth="1"/>
    <col min="523" max="523" width="10.7109375" style="95" customWidth="1"/>
    <col min="524" max="524" width="15.28515625" style="95" customWidth="1"/>
    <col min="525" max="525" width="10.5703125" style="95" customWidth="1"/>
    <col min="526" max="526" width="10.7109375" style="95" customWidth="1"/>
    <col min="527" max="769" width="8.85546875" style="95"/>
    <col min="770" max="770" width="69" style="95" customWidth="1"/>
    <col min="771" max="771" width="20.140625" style="95" customWidth="1"/>
    <col min="772" max="775" width="0" style="95" hidden="1" customWidth="1"/>
    <col min="776" max="776" width="19.7109375" style="95" customWidth="1"/>
    <col min="777" max="777" width="21.5703125" style="95" customWidth="1"/>
    <col min="778" max="778" width="10.85546875" style="95" customWidth="1"/>
    <col min="779" max="779" width="10.7109375" style="95" customWidth="1"/>
    <col min="780" max="780" width="15.28515625" style="95" customWidth="1"/>
    <col min="781" max="781" width="10.5703125" style="95" customWidth="1"/>
    <col min="782" max="782" width="10.7109375" style="95" customWidth="1"/>
    <col min="783" max="1025" width="8.85546875" style="95"/>
    <col min="1026" max="1026" width="69" style="95" customWidth="1"/>
    <col min="1027" max="1027" width="20.140625" style="95" customWidth="1"/>
    <col min="1028" max="1031" width="0" style="95" hidden="1" customWidth="1"/>
    <col min="1032" max="1032" width="19.7109375" style="95" customWidth="1"/>
    <col min="1033" max="1033" width="21.5703125" style="95" customWidth="1"/>
    <col min="1034" max="1034" width="10.85546875" style="95" customWidth="1"/>
    <col min="1035" max="1035" width="10.7109375" style="95" customWidth="1"/>
    <col min="1036" max="1036" width="15.28515625" style="95" customWidth="1"/>
    <col min="1037" max="1037" width="10.5703125" style="95" customWidth="1"/>
    <col min="1038" max="1038" width="10.7109375" style="95" customWidth="1"/>
    <col min="1039" max="1281" width="8.85546875" style="95"/>
    <col min="1282" max="1282" width="69" style="95" customWidth="1"/>
    <col min="1283" max="1283" width="20.140625" style="95" customWidth="1"/>
    <col min="1284" max="1287" width="0" style="95" hidden="1" customWidth="1"/>
    <col min="1288" max="1288" width="19.7109375" style="95" customWidth="1"/>
    <col min="1289" max="1289" width="21.5703125" style="95" customWidth="1"/>
    <col min="1290" max="1290" width="10.85546875" style="95" customWidth="1"/>
    <col min="1291" max="1291" width="10.7109375" style="95" customWidth="1"/>
    <col min="1292" max="1292" width="15.28515625" style="95" customWidth="1"/>
    <col min="1293" max="1293" width="10.5703125" style="95" customWidth="1"/>
    <col min="1294" max="1294" width="10.7109375" style="95" customWidth="1"/>
    <col min="1295" max="1537" width="8.85546875" style="95"/>
    <col min="1538" max="1538" width="69" style="95" customWidth="1"/>
    <col min="1539" max="1539" width="20.140625" style="95" customWidth="1"/>
    <col min="1540" max="1543" width="0" style="95" hidden="1" customWidth="1"/>
    <col min="1544" max="1544" width="19.7109375" style="95" customWidth="1"/>
    <col min="1545" max="1545" width="21.5703125" style="95" customWidth="1"/>
    <col min="1546" max="1546" width="10.85546875" style="95" customWidth="1"/>
    <col min="1547" max="1547" width="10.7109375" style="95" customWidth="1"/>
    <col min="1548" max="1548" width="15.28515625" style="95" customWidth="1"/>
    <col min="1549" max="1549" width="10.5703125" style="95" customWidth="1"/>
    <col min="1550" max="1550" width="10.7109375" style="95" customWidth="1"/>
    <col min="1551" max="1793" width="8.85546875" style="95"/>
    <col min="1794" max="1794" width="69" style="95" customWidth="1"/>
    <col min="1795" max="1795" width="20.140625" style="95" customWidth="1"/>
    <col min="1796" max="1799" width="0" style="95" hidden="1" customWidth="1"/>
    <col min="1800" max="1800" width="19.7109375" style="95" customWidth="1"/>
    <col min="1801" max="1801" width="21.5703125" style="95" customWidth="1"/>
    <col min="1802" max="1802" width="10.85546875" style="95" customWidth="1"/>
    <col min="1803" max="1803" width="10.7109375" style="95" customWidth="1"/>
    <col min="1804" max="1804" width="15.28515625" style="95" customWidth="1"/>
    <col min="1805" max="1805" width="10.5703125" style="95" customWidth="1"/>
    <col min="1806" max="1806" width="10.7109375" style="95" customWidth="1"/>
    <col min="1807" max="2049" width="8.85546875" style="95"/>
    <col min="2050" max="2050" width="69" style="95" customWidth="1"/>
    <col min="2051" max="2051" width="20.140625" style="95" customWidth="1"/>
    <col min="2052" max="2055" width="0" style="95" hidden="1" customWidth="1"/>
    <col min="2056" max="2056" width="19.7109375" style="95" customWidth="1"/>
    <col min="2057" max="2057" width="21.5703125" style="95" customWidth="1"/>
    <col min="2058" max="2058" width="10.85546875" style="95" customWidth="1"/>
    <col min="2059" max="2059" width="10.7109375" style="95" customWidth="1"/>
    <col min="2060" max="2060" width="15.28515625" style="95" customWidth="1"/>
    <col min="2061" max="2061" width="10.5703125" style="95" customWidth="1"/>
    <col min="2062" max="2062" width="10.7109375" style="95" customWidth="1"/>
    <col min="2063" max="2305" width="8.85546875" style="95"/>
    <col min="2306" max="2306" width="69" style="95" customWidth="1"/>
    <col min="2307" max="2307" width="20.140625" style="95" customWidth="1"/>
    <col min="2308" max="2311" width="0" style="95" hidden="1" customWidth="1"/>
    <col min="2312" max="2312" width="19.7109375" style="95" customWidth="1"/>
    <col min="2313" max="2313" width="21.5703125" style="95" customWidth="1"/>
    <col min="2314" max="2314" width="10.85546875" style="95" customWidth="1"/>
    <col min="2315" max="2315" width="10.7109375" style="95" customWidth="1"/>
    <col min="2316" max="2316" width="15.28515625" style="95" customWidth="1"/>
    <col min="2317" max="2317" width="10.5703125" style="95" customWidth="1"/>
    <col min="2318" max="2318" width="10.7109375" style="95" customWidth="1"/>
    <col min="2319" max="2561" width="8.85546875" style="95"/>
    <col min="2562" max="2562" width="69" style="95" customWidth="1"/>
    <col min="2563" max="2563" width="20.140625" style="95" customWidth="1"/>
    <col min="2564" max="2567" width="0" style="95" hidden="1" customWidth="1"/>
    <col min="2568" max="2568" width="19.7109375" style="95" customWidth="1"/>
    <col min="2569" max="2569" width="21.5703125" style="95" customWidth="1"/>
    <col min="2570" max="2570" width="10.85546875" style="95" customWidth="1"/>
    <col min="2571" max="2571" width="10.7109375" style="95" customWidth="1"/>
    <col min="2572" max="2572" width="15.28515625" style="95" customWidth="1"/>
    <col min="2573" max="2573" width="10.5703125" style="95" customWidth="1"/>
    <col min="2574" max="2574" width="10.7109375" style="95" customWidth="1"/>
    <col min="2575" max="2817" width="8.85546875" style="95"/>
    <col min="2818" max="2818" width="69" style="95" customWidth="1"/>
    <col min="2819" max="2819" width="20.140625" style="95" customWidth="1"/>
    <col min="2820" max="2823" width="0" style="95" hidden="1" customWidth="1"/>
    <col min="2824" max="2824" width="19.7109375" style="95" customWidth="1"/>
    <col min="2825" max="2825" width="21.5703125" style="95" customWidth="1"/>
    <col min="2826" max="2826" width="10.85546875" style="95" customWidth="1"/>
    <col min="2827" max="2827" width="10.7109375" style="95" customWidth="1"/>
    <col min="2828" max="2828" width="15.28515625" style="95" customWidth="1"/>
    <col min="2829" max="2829" width="10.5703125" style="95" customWidth="1"/>
    <col min="2830" max="2830" width="10.7109375" style="95" customWidth="1"/>
    <col min="2831" max="3073" width="8.85546875" style="95"/>
    <col min="3074" max="3074" width="69" style="95" customWidth="1"/>
    <col min="3075" max="3075" width="20.140625" style="95" customWidth="1"/>
    <col min="3076" max="3079" width="0" style="95" hidden="1" customWidth="1"/>
    <col min="3080" max="3080" width="19.7109375" style="95" customWidth="1"/>
    <col min="3081" max="3081" width="21.5703125" style="95" customWidth="1"/>
    <col min="3082" max="3082" width="10.85546875" style="95" customWidth="1"/>
    <col min="3083" max="3083" width="10.7109375" style="95" customWidth="1"/>
    <col min="3084" max="3084" width="15.28515625" style="95" customWidth="1"/>
    <col min="3085" max="3085" width="10.5703125" style="95" customWidth="1"/>
    <col min="3086" max="3086" width="10.7109375" style="95" customWidth="1"/>
    <col min="3087" max="3329" width="8.85546875" style="95"/>
    <col min="3330" max="3330" width="69" style="95" customWidth="1"/>
    <col min="3331" max="3331" width="20.140625" style="95" customWidth="1"/>
    <col min="3332" max="3335" width="0" style="95" hidden="1" customWidth="1"/>
    <col min="3336" max="3336" width="19.7109375" style="95" customWidth="1"/>
    <col min="3337" max="3337" width="21.5703125" style="95" customWidth="1"/>
    <col min="3338" max="3338" width="10.85546875" style="95" customWidth="1"/>
    <col min="3339" max="3339" width="10.7109375" style="95" customWidth="1"/>
    <col min="3340" max="3340" width="15.28515625" style="95" customWidth="1"/>
    <col min="3341" max="3341" width="10.5703125" style="95" customWidth="1"/>
    <col min="3342" max="3342" width="10.7109375" style="95" customWidth="1"/>
    <col min="3343" max="3585" width="8.85546875" style="95"/>
    <col min="3586" max="3586" width="69" style="95" customWidth="1"/>
    <col min="3587" max="3587" width="20.140625" style="95" customWidth="1"/>
    <col min="3588" max="3591" width="0" style="95" hidden="1" customWidth="1"/>
    <col min="3592" max="3592" width="19.7109375" style="95" customWidth="1"/>
    <col min="3593" max="3593" width="21.5703125" style="95" customWidth="1"/>
    <col min="3594" max="3594" width="10.85546875" style="95" customWidth="1"/>
    <col min="3595" max="3595" width="10.7109375" style="95" customWidth="1"/>
    <col min="3596" max="3596" width="15.28515625" style="95" customWidth="1"/>
    <col min="3597" max="3597" width="10.5703125" style="95" customWidth="1"/>
    <col min="3598" max="3598" width="10.7109375" style="95" customWidth="1"/>
    <col min="3599" max="3841" width="8.85546875" style="95"/>
    <col min="3842" max="3842" width="69" style="95" customWidth="1"/>
    <col min="3843" max="3843" width="20.140625" style="95" customWidth="1"/>
    <col min="3844" max="3847" width="0" style="95" hidden="1" customWidth="1"/>
    <col min="3848" max="3848" width="19.7109375" style="95" customWidth="1"/>
    <col min="3849" max="3849" width="21.5703125" style="95" customWidth="1"/>
    <col min="3850" max="3850" width="10.85546875" style="95" customWidth="1"/>
    <col min="3851" max="3851" width="10.7109375" style="95" customWidth="1"/>
    <col min="3852" max="3852" width="15.28515625" style="95" customWidth="1"/>
    <col min="3853" max="3853" width="10.5703125" style="95" customWidth="1"/>
    <col min="3854" max="3854" width="10.7109375" style="95" customWidth="1"/>
    <col min="3855" max="4097" width="8.85546875" style="95"/>
    <col min="4098" max="4098" width="69" style="95" customWidth="1"/>
    <col min="4099" max="4099" width="20.140625" style="95" customWidth="1"/>
    <col min="4100" max="4103" width="0" style="95" hidden="1" customWidth="1"/>
    <col min="4104" max="4104" width="19.7109375" style="95" customWidth="1"/>
    <col min="4105" max="4105" width="21.5703125" style="95" customWidth="1"/>
    <col min="4106" max="4106" width="10.85546875" style="95" customWidth="1"/>
    <col min="4107" max="4107" width="10.7109375" style="95" customWidth="1"/>
    <col min="4108" max="4108" width="15.28515625" style="95" customWidth="1"/>
    <col min="4109" max="4109" width="10.5703125" style="95" customWidth="1"/>
    <col min="4110" max="4110" width="10.7109375" style="95" customWidth="1"/>
    <col min="4111" max="4353" width="8.85546875" style="95"/>
    <col min="4354" max="4354" width="69" style="95" customWidth="1"/>
    <col min="4355" max="4355" width="20.140625" style="95" customWidth="1"/>
    <col min="4356" max="4359" width="0" style="95" hidden="1" customWidth="1"/>
    <col min="4360" max="4360" width="19.7109375" style="95" customWidth="1"/>
    <col min="4361" max="4361" width="21.5703125" style="95" customWidth="1"/>
    <col min="4362" max="4362" width="10.85546875" style="95" customWidth="1"/>
    <col min="4363" max="4363" width="10.7109375" style="95" customWidth="1"/>
    <col min="4364" max="4364" width="15.28515625" style="95" customWidth="1"/>
    <col min="4365" max="4365" width="10.5703125" style="95" customWidth="1"/>
    <col min="4366" max="4366" width="10.7109375" style="95" customWidth="1"/>
    <col min="4367" max="4609" width="8.85546875" style="95"/>
    <col min="4610" max="4610" width="69" style="95" customWidth="1"/>
    <col min="4611" max="4611" width="20.140625" style="95" customWidth="1"/>
    <col min="4612" max="4615" width="0" style="95" hidden="1" customWidth="1"/>
    <col min="4616" max="4616" width="19.7109375" style="95" customWidth="1"/>
    <col min="4617" max="4617" width="21.5703125" style="95" customWidth="1"/>
    <col min="4618" max="4618" width="10.85546875" style="95" customWidth="1"/>
    <col min="4619" max="4619" width="10.7109375" style="95" customWidth="1"/>
    <col min="4620" max="4620" width="15.28515625" style="95" customWidth="1"/>
    <col min="4621" max="4621" width="10.5703125" style="95" customWidth="1"/>
    <col min="4622" max="4622" width="10.7109375" style="95" customWidth="1"/>
    <col min="4623" max="4865" width="8.85546875" style="95"/>
    <col min="4866" max="4866" width="69" style="95" customWidth="1"/>
    <col min="4867" max="4867" width="20.140625" style="95" customWidth="1"/>
    <col min="4868" max="4871" width="0" style="95" hidden="1" customWidth="1"/>
    <col min="4872" max="4872" width="19.7109375" style="95" customWidth="1"/>
    <col min="4873" max="4873" width="21.5703125" style="95" customWidth="1"/>
    <col min="4874" max="4874" width="10.85546875" style="95" customWidth="1"/>
    <col min="4875" max="4875" width="10.7109375" style="95" customWidth="1"/>
    <col min="4876" max="4876" width="15.28515625" style="95" customWidth="1"/>
    <col min="4877" max="4877" width="10.5703125" style="95" customWidth="1"/>
    <col min="4878" max="4878" width="10.7109375" style="95" customWidth="1"/>
    <col min="4879" max="5121" width="8.85546875" style="95"/>
    <col min="5122" max="5122" width="69" style="95" customWidth="1"/>
    <col min="5123" max="5123" width="20.140625" style="95" customWidth="1"/>
    <col min="5124" max="5127" width="0" style="95" hidden="1" customWidth="1"/>
    <col min="5128" max="5128" width="19.7109375" style="95" customWidth="1"/>
    <col min="5129" max="5129" width="21.5703125" style="95" customWidth="1"/>
    <col min="5130" max="5130" width="10.85546875" style="95" customWidth="1"/>
    <col min="5131" max="5131" width="10.7109375" style="95" customWidth="1"/>
    <col min="5132" max="5132" width="15.28515625" style="95" customWidth="1"/>
    <col min="5133" max="5133" width="10.5703125" style="95" customWidth="1"/>
    <col min="5134" max="5134" width="10.7109375" style="95" customWidth="1"/>
    <col min="5135" max="5377" width="8.85546875" style="95"/>
    <col min="5378" max="5378" width="69" style="95" customWidth="1"/>
    <col min="5379" max="5379" width="20.140625" style="95" customWidth="1"/>
    <col min="5380" max="5383" width="0" style="95" hidden="1" customWidth="1"/>
    <col min="5384" max="5384" width="19.7109375" style="95" customWidth="1"/>
    <col min="5385" max="5385" width="21.5703125" style="95" customWidth="1"/>
    <col min="5386" max="5386" width="10.85546875" style="95" customWidth="1"/>
    <col min="5387" max="5387" width="10.7109375" style="95" customWidth="1"/>
    <col min="5388" max="5388" width="15.28515625" style="95" customWidth="1"/>
    <col min="5389" max="5389" width="10.5703125" style="95" customWidth="1"/>
    <col min="5390" max="5390" width="10.7109375" style="95" customWidth="1"/>
    <col min="5391" max="5633" width="8.85546875" style="95"/>
    <col min="5634" max="5634" width="69" style="95" customWidth="1"/>
    <col min="5635" max="5635" width="20.140625" style="95" customWidth="1"/>
    <col min="5636" max="5639" width="0" style="95" hidden="1" customWidth="1"/>
    <col min="5640" max="5640" width="19.7109375" style="95" customWidth="1"/>
    <col min="5641" max="5641" width="21.5703125" style="95" customWidth="1"/>
    <col min="5642" max="5642" width="10.85546875" style="95" customWidth="1"/>
    <col min="5643" max="5643" width="10.7109375" style="95" customWidth="1"/>
    <col min="5644" max="5644" width="15.28515625" style="95" customWidth="1"/>
    <col min="5645" max="5645" width="10.5703125" style="95" customWidth="1"/>
    <col min="5646" max="5646" width="10.7109375" style="95" customWidth="1"/>
    <col min="5647" max="5889" width="8.85546875" style="95"/>
    <col min="5890" max="5890" width="69" style="95" customWidth="1"/>
    <col min="5891" max="5891" width="20.140625" style="95" customWidth="1"/>
    <col min="5892" max="5895" width="0" style="95" hidden="1" customWidth="1"/>
    <col min="5896" max="5896" width="19.7109375" style="95" customWidth="1"/>
    <col min="5897" max="5897" width="21.5703125" style="95" customWidth="1"/>
    <col min="5898" max="5898" width="10.85546875" style="95" customWidth="1"/>
    <col min="5899" max="5899" width="10.7109375" style="95" customWidth="1"/>
    <col min="5900" max="5900" width="15.28515625" style="95" customWidth="1"/>
    <col min="5901" max="5901" width="10.5703125" style="95" customWidth="1"/>
    <col min="5902" max="5902" width="10.7109375" style="95" customWidth="1"/>
    <col min="5903" max="6145" width="8.85546875" style="95"/>
    <col min="6146" max="6146" width="69" style="95" customWidth="1"/>
    <col min="6147" max="6147" width="20.140625" style="95" customWidth="1"/>
    <col min="6148" max="6151" width="0" style="95" hidden="1" customWidth="1"/>
    <col min="6152" max="6152" width="19.7109375" style="95" customWidth="1"/>
    <col min="6153" max="6153" width="21.5703125" style="95" customWidth="1"/>
    <col min="6154" max="6154" width="10.85546875" style="95" customWidth="1"/>
    <col min="6155" max="6155" width="10.7109375" style="95" customWidth="1"/>
    <col min="6156" max="6156" width="15.28515625" style="95" customWidth="1"/>
    <col min="6157" max="6157" width="10.5703125" style="95" customWidth="1"/>
    <col min="6158" max="6158" width="10.7109375" style="95" customWidth="1"/>
    <col min="6159" max="6401" width="8.85546875" style="95"/>
    <col min="6402" max="6402" width="69" style="95" customWidth="1"/>
    <col min="6403" max="6403" width="20.140625" style="95" customWidth="1"/>
    <col min="6404" max="6407" width="0" style="95" hidden="1" customWidth="1"/>
    <col min="6408" max="6408" width="19.7109375" style="95" customWidth="1"/>
    <col min="6409" max="6409" width="21.5703125" style="95" customWidth="1"/>
    <col min="6410" max="6410" width="10.85546875" style="95" customWidth="1"/>
    <col min="6411" max="6411" width="10.7109375" style="95" customWidth="1"/>
    <col min="6412" max="6412" width="15.28515625" style="95" customWidth="1"/>
    <col min="6413" max="6413" width="10.5703125" style="95" customWidth="1"/>
    <col min="6414" max="6414" width="10.7109375" style="95" customWidth="1"/>
    <col min="6415" max="6657" width="8.85546875" style="95"/>
    <col min="6658" max="6658" width="69" style="95" customWidth="1"/>
    <col min="6659" max="6659" width="20.140625" style="95" customWidth="1"/>
    <col min="6660" max="6663" width="0" style="95" hidden="1" customWidth="1"/>
    <col min="6664" max="6664" width="19.7109375" style="95" customWidth="1"/>
    <col min="6665" max="6665" width="21.5703125" style="95" customWidth="1"/>
    <col min="6666" max="6666" width="10.85546875" style="95" customWidth="1"/>
    <col min="6667" max="6667" width="10.7109375" style="95" customWidth="1"/>
    <col min="6668" max="6668" width="15.28515625" style="95" customWidth="1"/>
    <col min="6669" max="6669" width="10.5703125" style="95" customWidth="1"/>
    <col min="6670" max="6670" width="10.7109375" style="95" customWidth="1"/>
    <col min="6671" max="6913" width="8.85546875" style="95"/>
    <col min="6914" max="6914" width="69" style="95" customWidth="1"/>
    <col min="6915" max="6915" width="20.140625" style="95" customWidth="1"/>
    <col min="6916" max="6919" width="0" style="95" hidden="1" customWidth="1"/>
    <col min="6920" max="6920" width="19.7109375" style="95" customWidth="1"/>
    <col min="6921" max="6921" width="21.5703125" style="95" customWidth="1"/>
    <col min="6922" max="6922" width="10.85546875" style="95" customWidth="1"/>
    <col min="6923" max="6923" width="10.7109375" style="95" customWidth="1"/>
    <col min="6924" max="6924" width="15.28515625" style="95" customWidth="1"/>
    <col min="6925" max="6925" width="10.5703125" style="95" customWidth="1"/>
    <col min="6926" max="6926" width="10.7109375" style="95" customWidth="1"/>
    <col min="6927" max="7169" width="8.85546875" style="95"/>
    <col min="7170" max="7170" width="69" style="95" customWidth="1"/>
    <col min="7171" max="7171" width="20.140625" style="95" customWidth="1"/>
    <col min="7172" max="7175" width="0" style="95" hidden="1" customWidth="1"/>
    <col min="7176" max="7176" width="19.7109375" style="95" customWidth="1"/>
    <col min="7177" max="7177" width="21.5703125" style="95" customWidth="1"/>
    <col min="7178" max="7178" width="10.85546875" style="95" customWidth="1"/>
    <col min="7179" max="7179" width="10.7109375" style="95" customWidth="1"/>
    <col min="7180" max="7180" width="15.28515625" style="95" customWidth="1"/>
    <col min="7181" max="7181" width="10.5703125" style="95" customWidth="1"/>
    <col min="7182" max="7182" width="10.7109375" style="95" customWidth="1"/>
    <col min="7183" max="7425" width="8.85546875" style="95"/>
    <col min="7426" max="7426" width="69" style="95" customWidth="1"/>
    <col min="7427" max="7427" width="20.140625" style="95" customWidth="1"/>
    <col min="7428" max="7431" width="0" style="95" hidden="1" customWidth="1"/>
    <col min="7432" max="7432" width="19.7109375" style="95" customWidth="1"/>
    <col min="7433" max="7433" width="21.5703125" style="95" customWidth="1"/>
    <col min="7434" max="7434" width="10.85546875" style="95" customWidth="1"/>
    <col min="7435" max="7435" width="10.7109375" style="95" customWidth="1"/>
    <col min="7436" max="7436" width="15.28515625" style="95" customWidth="1"/>
    <col min="7437" max="7437" width="10.5703125" style="95" customWidth="1"/>
    <col min="7438" max="7438" width="10.7109375" style="95" customWidth="1"/>
    <col min="7439" max="7681" width="8.85546875" style="95"/>
    <col min="7682" max="7682" width="69" style="95" customWidth="1"/>
    <col min="7683" max="7683" width="20.140625" style="95" customWidth="1"/>
    <col min="7684" max="7687" width="0" style="95" hidden="1" customWidth="1"/>
    <col min="7688" max="7688" width="19.7109375" style="95" customWidth="1"/>
    <col min="7689" max="7689" width="21.5703125" style="95" customWidth="1"/>
    <col min="7690" max="7690" width="10.85546875" style="95" customWidth="1"/>
    <col min="7691" max="7691" width="10.7109375" style="95" customWidth="1"/>
    <col min="7692" max="7692" width="15.28515625" style="95" customWidth="1"/>
    <col min="7693" max="7693" width="10.5703125" style="95" customWidth="1"/>
    <col min="7694" max="7694" width="10.7109375" style="95" customWidth="1"/>
    <col min="7695" max="7937" width="8.85546875" style="95"/>
    <col min="7938" max="7938" width="69" style="95" customWidth="1"/>
    <col min="7939" max="7939" width="20.140625" style="95" customWidth="1"/>
    <col min="7940" max="7943" width="0" style="95" hidden="1" customWidth="1"/>
    <col min="7944" max="7944" width="19.7109375" style="95" customWidth="1"/>
    <col min="7945" max="7945" width="21.5703125" style="95" customWidth="1"/>
    <col min="7946" max="7946" width="10.85546875" style="95" customWidth="1"/>
    <col min="7947" max="7947" width="10.7109375" style="95" customWidth="1"/>
    <col min="7948" max="7948" width="15.28515625" style="95" customWidth="1"/>
    <col min="7949" max="7949" width="10.5703125" style="95" customWidth="1"/>
    <col min="7950" max="7950" width="10.7109375" style="95" customWidth="1"/>
    <col min="7951" max="8193" width="8.85546875" style="95"/>
    <col min="8194" max="8194" width="69" style="95" customWidth="1"/>
    <col min="8195" max="8195" width="20.140625" style="95" customWidth="1"/>
    <col min="8196" max="8199" width="0" style="95" hidden="1" customWidth="1"/>
    <col min="8200" max="8200" width="19.7109375" style="95" customWidth="1"/>
    <col min="8201" max="8201" width="21.5703125" style="95" customWidth="1"/>
    <col min="8202" max="8202" width="10.85546875" style="95" customWidth="1"/>
    <col min="8203" max="8203" width="10.7109375" style="95" customWidth="1"/>
    <col min="8204" max="8204" width="15.28515625" style="95" customWidth="1"/>
    <col min="8205" max="8205" width="10.5703125" style="95" customWidth="1"/>
    <col min="8206" max="8206" width="10.7109375" style="95" customWidth="1"/>
    <col min="8207" max="8449" width="8.85546875" style="95"/>
    <col min="8450" max="8450" width="69" style="95" customWidth="1"/>
    <col min="8451" max="8451" width="20.140625" style="95" customWidth="1"/>
    <col min="8452" max="8455" width="0" style="95" hidden="1" customWidth="1"/>
    <col min="8456" max="8456" width="19.7109375" style="95" customWidth="1"/>
    <col min="8457" max="8457" width="21.5703125" style="95" customWidth="1"/>
    <col min="8458" max="8458" width="10.85546875" style="95" customWidth="1"/>
    <col min="8459" max="8459" width="10.7109375" style="95" customWidth="1"/>
    <col min="8460" max="8460" width="15.28515625" style="95" customWidth="1"/>
    <col min="8461" max="8461" width="10.5703125" style="95" customWidth="1"/>
    <col min="8462" max="8462" width="10.7109375" style="95" customWidth="1"/>
    <col min="8463" max="8705" width="8.85546875" style="95"/>
    <col min="8706" max="8706" width="69" style="95" customWidth="1"/>
    <col min="8707" max="8707" width="20.140625" style="95" customWidth="1"/>
    <col min="8708" max="8711" width="0" style="95" hidden="1" customWidth="1"/>
    <col min="8712" max="8712" width="19.7109375" style="95" customWidth="1"/>
    <col min="8713" max="8713" width="21.5703125" style="95" customWidth="1"/>
    <col min="8714" max="8714" width="10.85546875" style="95" customWidth="1"/>
    <col min="8715" max="8715" width="10.7109375" style="95" customWidth="1"/>
    <col min="8716" max="8716" width="15.28515625" style="95" customWidth="1"/>
    <col min="8717" max="8717" width="10.5703125" style="95" customWidth="1"/>
    <col min="8718" max="8718" width="10.7109375" style="95" customWidth="1"/>
    <col min="8719" max="8961" width="8.85546875" style="95"/>
    <col min="8962" max="8962" width="69" style="95" customWidth="1"/>
    <col min="8963" max="8963" width="20.140625" style="95" customWidth="1"/>
    <col min="8964" max="8967" width="0" style="95" hidden="1" customWidth="1"/>
    <col min="8968" max="8968" width="19.7109375" style="95" customWidth="1"/>
    <col min="8969" max="8969" width="21.5703125" style="95" customWidth="1"/>
    <col min="8970" max="8970" width="10.85546875" style="95" customWidth="1"/>
    <col min="8971" max="8971" width="10.7109375" style="95" customWidth="1"/>
    <col min="8972" max="8972" width="15.28515625" style="95" customWidth="1"/>
    <col min="8973" max="8973" width="10.5703125" style="95" customWidth="1"/>
    <col min="8974" max="8974" width="10.7109375" style="95" customWidth="1"/>
    <col min="8975" max="9217" width="8.85546875" style="95"/>
    <col min="9218" max="9218" width="69" style="95" customWidth="1"/>
    <col min="9219" max="9219" width="20.140625" style="95" customWidth="1"/>
    <col min="9220" max="9223" width="0" style="95" hidden="1" customWidth="1"/>
    <col min="9224" max="9224" width="19.7109375" style="95" customWidth="1"/>
    <col min="9225" max="9225" width="21.5703125" style="95" customWidth="1"/>
    <col min="9226" max="9226" width="10.85546875" style="95" customWidth="1"/>
    <col min="9227" max="9227" width="10.7109375" style="95" customWidth="1"/>
    <col min="9228" max="9228" width="15.28515625" style="95" customWidth="1"/>
    <col min="9229" max="9229" width="10.5703125" style="95" customWidth="1"/>
    <col min="9230" max="9230" width="10.7109375" style="95" customWidth="1"/>
    <col min="9231" max="9473" width="8.85546875" style="95"/>
    <col min="9474" max="9474" width="69" style="95" customWidth="1"/>
    <col min="9475" max="9475" width="20.140625" style="95" customWidth="1"/>
    <col min="9476" max="9479" width="0" style="95" hidden="1" customWidth="1"/>
    <col min="9480" max="9480" width="19.7109375" style="95" customWidth="1"/>
    <col min="9481" max="9481" width="21.5703125" style="95" customWidth="1"/>
    <col min="9482" max="9482" width="10.85546875" style="95" customWidth="1"/>
    <col min="9483" max="9483" width="10.7109375" style="95" customWidth="1"/>
    <col min="9484" max="9484" width="15.28515625" style="95" customWidth="1"/>
    <col min="9485" max="9485" width="10.5703125" style="95" customWidth="1"/>
    <col min="9486" max="9486" width="10.7109375" style="95" customWidth="1"/>
    <col min="9487" max="9729" width="8.85546875" style="95"/>
    <col min="9730" max="9730" width="69" style="95" customWidth="1"/>
    <col min="9731" max="9731" width="20.140625" style="95" customWidth="1"/>
    <col min="9732" max="9735" width="0" style="95" hidden="1" customWidth="1"/>
    <col min="9736" max="9736" width="19.7109375" style="95" customWidth="1"/>
    <col min="9737" max="9737" width="21.5703125" style="95" customWidth="1"/>
    <col min="9738" max="9738" width="10.85546875" style="95" customWidth="1"/>
    <col min="9739" max="9739" width="10.7109375" style="95" customWidth="1"/>
    <col min="9740" max="9740" width="15.28515625" style="95" customWidth="1"/>
    <col min="9741" max="9741" width="10.5703125" style="95" customWidth="1"/>
    <col min="9742" max="9742" width="10.7109375" style="95" customWidth="1"/>
    <col min="9743" max="9985" width="8.85546875" style="95"/>
    <col min="9986" max="9986" width="69" style="95" customWidth="1"/>
    <col min="9987" max="9987" width="20.140625" style="95" customWidth="1"/>
    <col min="9988" max="9991" width="0" style="95" hidden="1" customWidth="1"/>
    <col min="9992" max="9992" width="19.7109375" style="95" customWidth="1"/>
    <col min="9993" max="9993" width="21.5703125" style="95" customWidth="1"/>
    <col min="9994" max="9994" width="10.85546875" style="95" customWidth="1"/>
    <col min="9995" max="9995" width="10.7109375" style="95" customWidth="1"/>
    <col min="9996" max="9996" width="15.28515625" style="95" customWidth="1"/>
    <col min="9997" max="9997" width="10.5703125" style="95" customWidth="1"/>
    <col min="9998" max="9998" width="10.7109375" style="95" customWidth="1"/>
    <col min="9999" max="10241" width="8.85546875" style="95"/>
    <col min="10242" max="10242" width="69" style="95" customWidth="1"/>
    <col min="10243" max="10243" width="20.140625" style="95" customWidth="1"/>
    <col min="10244" max="10247" width="0" style="95" hidden="1" customWidth="1"/>
    <col min="10248" max="10248" width="19.7109375" style="95" customWidth="1"/>
    <col min="10249" max="10249" width="21.5703125" style="95" customWidth="1"/>
    <col min="10250" max="10250" width="10.85546875" style="95" customWidth="1"/>
    <col min="10251" max="10251" width="10.7109375" style="95" customWidth="1"/>
    <col min="10252" max="10252" width="15.28515625" style="95" customWidth="1"/>
    <col min="10253" max="10253" width="10.5703125" style="95" customWidth="1"/>
    <col min="10254" max="10254" width="10.7109375" style="95" customWidth="1"/>
    <col min="10255" max="10497" width="8.85546875" style="95"/>
    <col min="10498" max="10498" width="69" style="95" customWidth="1"/>
    <col min="10499" max="10499" width="20.140625" style="95" customWidth="1"/>
    <col min="10500" max="10503" width="0" style="95" hidden="1" customWidth="1"/>
    <col min="10504" max="10504" width="19.7109375" style="95" customWidth="1"/>
    <col min="10505" max="10505" width="21.5703125" style="95" customWidth="1"/>
    <col min="10506" max="10506" width="10.85546875" style="95" customWidth="1"/>
    <col min="10507" max="10507" width="10.7109375" style="95" customWidth="1"/>
    <col min="10508" max="10508" width="15.28515625" style="95" customWidth="1"/>
    <col min="10509" max="10509" width="10.5703125" style="95" customWidth="1"/>
    <col min="10510" max="10510" width="10.7109375" style="95" customWidth="1"/>
    <col min="10511" max="10753" width="8.85546875" style="95"/>
    <col min="10754" max="10754" width="69" style="95" customWidth="1"/>
    <col min="10755" max="10755" width="20.140625" style="95" customWidth="1"/>
    <col min="10756" max="10759" width="0" style="95" hidden="1" customWidth="1"/>
    <col min="10760" max="10760" width="19.7109375" style="95" customWidth="1"/>
    <col min="10761" max="10761" width="21.5703125" style="95" customWidth="1"/>
    <col min="10762" max="10762" width="10.85546875" style="95" customWidth="1"/>
    <col min="10763" max="10763" width="10.7109375" style="95" customWidth="1"/>
    <col min="10764" max="10764" width="15.28515625" style="95" customWidth="1"/>
    <col min="10765" max="10765" width="10.5703125" style="95" customWidth="1"/>
    <col min="10766" max="10766" width="10.7109375" style="95" customWidth="1"/>
    <col min="10767" max="11009" width="8.85546875" style="95"/>
    <col min="11010" max="11010" width="69" style="95" customWidth="1"/>
    <col min="11011" max="11011" width="20.140625" style="95" customWidth="1"/>
    <col min="11012" max="11015" width="0" style="95" hidden="1" customWidth="1"/>
    <col min="11016" max="11016" width="19.7109375" style="95" customWidth="1"/>
    <col min="11017" max="11017" width="21.5703125" style="95" customWidth="1"/>
    <col min="11018" max="11018" width="10.85546875" style="95" customWidth="1"/>
    <col min="11019" max="11019" width="10.7109375" style="95" customWidth="1"/>
    <col min="11020" max="11020" width="15.28515625" style="95" customWidth="1"/>
    <col min="11021" max="11021" width="10.5703125" style="95" customWidth="1"/>
    <col min="11022" max="11022" width="10.7109375" style="95" customWidth="1"/>
    <col min="11023" max="11265" width="8.85546875" style="95"/>
    <col min="11266" max="11266" width="69" style="95" customWidth="1"/>
    <col min="11267" max="11267" width="20.140625" style="95" customWidth="1"/>
    <col min="11268" max="11271" width="0" style="95" hidden="1" customWidth="1"/>
    <col min="11272" max="11272" width="19.7109375" style="95" customWidth="1"/>
    <col min="11273" max="11273" width="21.5703125" style="95" customWidth="1"/>
    <col min="11274" max="11274" width="10.85546875" style="95" customWidth="1"/>
    <col min="11275" max="11275" width="10.7109375" style="95" customWidth="1"/>
    <col min="11276" max="11276" width="15.28515625" style="95" customWidth="1"/>
    <col min="11277" max="11277" width="10.5703125" style="95" customWidth="1"/>
    <col min="11278" max="11278" width="10.7109375" style="95" customWidth="1"/>
    <col min="11279" max="11521" width="8.85546875" style="95"/>
    <col min="11522" max="11522" width="69" style="95" customWidth="1"/>
    <col min="11523" max="11523" width="20.140625" style="95" customWidth="1"/>
    <col min="11524" max="11527" width="0" style="95" hidden="1" customWidth="1"/>
    <col min="11528" max="11528" width="19.7109375" style="95" customWidth="1"/>
    <col min="11529" max="11529" width="21.5703125" style="95" customWidth="1"/>
    <col min="11530" max="11530" width="10.85546875" style="95" customWidth="1"/>
    <col min="11531" max="11531" width="10.7109375" style="95" customWidth="1"/>
    <col min="11532" max="11532" width="15.28515625" style="95" customWidth="1"/>
    <col min="11533" max="11533" width="10.5703125" style="95" customWidth="1"/>
    <col min="11534" max="11534" width="10.7109375" style="95" customWidth="1"/>
    <col min="11535" max="11777" width="8.85546875" style="95"/>
    <col min="11778" max="11778" width="69" style="95" customWidth="1"/>
    <col min="11779" max="11779" width="20.140625" style="95" customWidth="1"/>
    <col min="11780" max="11783" width="0" style="95" hidden="1" customWidth="1"/>
    <col min="11784" max="11784" width="19.7109375" style="95" customWidth="1"/>
    <col min="11785" max="11785" width="21.5703125" style="95" customWidth="1"/>
    <col min="11786" max="11786" width="10.85546875" style="95" customWidth="1"/>
    <col min="11787" max="11787" width="10.7109375" style="95" customWidth="1"/>
    <col min="11788" max="11788" width="15.28515625" style="95" customWidth="1"/>
    <col min="11789" max="11789" width="10.5703125" style="95" customWidth="1"/>
    <col min="11790" max="11790" width="10.7109375" style="95" customWidth="1"/>
    <col min="11791" max="12033" width="8.85546875" style="95"/>
    <col min="12034" max="12034" width="69" style="95" customWidth="1"/>
    <col min="12035" max="12035" width="20.140625" style="95" customWidth="1"/>
    <col min="12036" max="12039" width="0" style="95" hidden="1" customWidth="1"/>
    <col min="12040" max="12040" width="19.7109375" style="95" customWidth="1"/>
    <col min="12041" max="12041" width="21.5703125" style="95" customWidth="1"/>
    <col min="12042" max="12042" width="10.85546875" style="95" customWidth="1"/>
    <col min="12043" max="12043" width="10.7109375" style="95" customWidth="1"/>
    <col min="12044" max="12044" width="15.28515625" style="95" customWidth="1"/>
    <col min="12045" max="12045" width="10.5703125" style="95" customWidth="1"/>
    <col min="12046" max="12046" width="10.7109375" style="95" customWidth="1"/>
    <col min="12047" max="12289" width="8.85546875" style="95"/>
    <col min="12290" max="12290" width="69" style="95" customWidth="1"/>
    <col min="12291" max="12291" width="20.140625" style="95" customWidth="1"/>
    <col min="12292" max="12295" width="0" style="95" hidden="1" customWidth="1"/>
    <col min="12296" max="12296" width="19.7109375" style="95" customWidth="1"/>
    <col min="12297" max="12297" width="21.5703125" style="95" customWidth="1"/>
    <col min="12298" max="12298" width="10.85546875" style="95" customWidth="1"/>
    <col min="12299" max="12299" width="10.7109375" style="95" customWidth="1"/>
    <col min="12300" max="12300" width="15.28515625" style="95" customWidth="1"/>
    <col min="12301" max="12301" width="10.5703125" style="95" customWidth="1"/>
    <col min="12302" max="12302" width="10.7109375" style="95" customWidth="1"/>
    <col min="12303" max="12545" width="8.85546875" style="95"/>
    <col min="12546" max="12546" width="69" style="95" customWidth="1"/>
    <col min="12547" max="12547" width="20.140625" style="95" customWidth="1"/>
    <col min="12548" max="12551" width="0" style="95" hidden="1" customWidth="1"/>
    <col min="12552" max="12552" width="19.7109375" style="95" customWidth="1"/>
    <col min="12553" max="12553" width="21.5703125" style="95" customWidth="1"/>
    <col min="12554" max="12554" width="10.85546875" style="95" customWidth="1"/>
    <col min="12555" max="12555" width="10.7109375" style="95" customWidth="1"/>
    <col min="12556" max="12556" width="15.28515625" style="95" customWidth="1"/>
    <col min="12557" max="12557" width="10.5703125" style="95" customWidth="1"/>
    <col min="12558" max="12558" width="10.7109375" style="95" customWidth="1"/>
    <col min="12559" max="12801" width="8.85546875" style="95"/>
    <col min="12802" max="12802" width="69" style="95" customWidth="1"/>
    <col min="12803" max="12803" width="20.140625" style="95" customWidth="1"/>
    <col min="12804" max="12807" width="0" style="95" hidden="1" customWidth="1"/>
    <col min="12808" max="12808" width="19.7109375" style="95" customWidth="1"/>
    <col min="12809" max="12809" width="21.5703125" style="95" customWidth="1"/>
    <col min="12810" max="12810" width="10.85546875" style="95" customWidth="1"/>
    <col min="12811" max="12811" width="10.7109375" style="95" customWidth="1"/>
    <col min="12812" max="12812" width="15.28515625" style="95" customWidth="1"/>
    <col min="12813" max="12813" width="10.5703125" style="95" customWidth="1"/>
    <col min="12814" max="12814" width="10.7109375" style="95" customWidth="1"/>
    <col min="12815" max="13057" width="8.85546875" style="95"/>
    <col min="13058" max="13058" width="69" style="95" customWidth="1"/>
    <col min="13059" max="13059" width="20.140625" style="95" customWidth="1"/>
    <col min="13060" max="13063" width="0" style="95" hidden="1" customWidth="1"/>
    <col min="13064" max="13064" width="19.7109375" style="95" customWidth="1"/>
    <col min="13065" max="13065" width="21.5703125" style="95" customWidth="1"/>
    <col min="13066" max="13066" width="10.85546875" style="95" customWidth="1"/>
    <col min="13067" max="13067" width="10.7109375" style="95" customWidth="1"/>
    <col min="13068" max="13068" width="15.28515625" style="95" customWidth="1"/>
    <col min="13069" max="13069" width="10.5703125" style="95" customWidth="1"/>
    <col min="13070" max="13070" width="10.7109375" style="95" customWidth="1"/>
    <col min="13071" max="13313" width="8.85546875" style="95"/>
    <col min="13314" max="13314" width="69" style="95" customWidth="1"/>
    <col min="13315" max="13315" width="20.140625" style="95" customWidth="1"/>
    <col min="13316" max="13319" width="0" style="95" hidden="1" customWidth="1"/>
    <col min="13320" max="13320" width="19.7109375" style="95" customWidth="1"/>
    <col min="13321" max="13321" width="21.5703125" style="95" customWidth="1"/>
    <col min="13322" max="13322" width="10.85546875" style="95" customWidth="1"/>
    <col min="13323" max="13323" width="10.7109375" style="95" customWidth="1"/>
    <col min="13324" max="13324" width="15.28515625" style="95" customWidth="1"/>
    <col min="13325" max="13325" width="10.5703125" style="95" customWidth="1"/>
    <col min="13326" max="13326" width="10.7109375" style="95" customWidth="1"/>
    <col min="13327" max="13569" width="8.85546875" style="95"/>
    <col min="13570" max="13570" width="69" style="95" customWidth="1"/>
    <col min="13571" max="13571" width="20.140625" style="95" customWidth="1"/>
    <col min="13572" max="13575" width="0" style="95" hidden="1" customWidth="1"/>
    <col min="13576" max="13576" width="19.7109375" style="95" customWidth="1"/>
    <col min="13577" max="13577" width="21.5703125" style="95" customWidth="1"/>
    <col min="13578" max="13578" width="10.85546875" style="95" customWidth="1"/>
    <col min="13579" max="13579" width="10.7109375" style="95" customWidth="1"/>
    <col min="13580" max="13580" width="15.28515625" style="95" customWidth="1"/>
    <col min="13581" max="13581" width="10.5703125" style="95" customWidth="1"/>
    <col min="13582" max="13582" width="10.7109375" style="95" customWidth="1"/>
    <col min="13583" max="13825" width="8.85546875" style="95"/>
    <col min="13826" max="13826" width="69" style="95" customWidth="1"/>
    <col min="13827" max="13827" width="20.140625" style="95" customWidth="1"/>
    <col min="13828" max="13831" width="0" style="95" hidden="1" customWidth="1"/>
    <col min="13832" max="13832" width="19.7109375" style="95" customWidth="1"/>
    <col min="13833" max="13833" width="21.5703125" style="95" customWidth="1"/>
    <col min="13834" max="13834" width="10.85546875" style="95" customWidth="1"/>
    <col min="13835" max="13835" width="10.7109375" style="95" customWidth="1"/>
    <col min="13836" max="13836" width="15.28515625" style="95" customWidth="1"/>
    <col min="13837" max="13837" width="10.5703125" style="95" customWidth="1"/>
    <col min="13838" max="13838" width="10.7109375" style="95" customWidth="1"/>
    <col min="13839" max="14081" width="8.85546875" style="95"/>
    <col min="14082" max="14082" width="69" style="95" customWidth="1"/>
    <col min="14083" max="14083" width="20.140625" style="95" customWidth="1"/>
    <col min="14084" max="14087" width="0" style="95" hidden="1" customWidth="1"/>
    <col min="14088" max="14088" width="19.7109375" style="95" customWidth="1"/>
    <col min="14089" max="14089" width="21.5703125" style="95" customWidth="1"/>
    <col min="14090" max="14090" width="10.85546875" style="95" customWidth="1"/>
    <col min="14091" max="14091" width="10.7109375" style="95" customWidth="1"/>
    <col min="14092" max="14092" width="15.28515625" style="95" customWidth="1"/>
    <col min="14093" max="14093" width="10.5703125" style="95" customWidth="1"/>
    <col min="14094" max="14094" width="10.7109375" style="95" customWidth="1"/>
    <col min="14095" max="14337" width="8.85546875" style="95"/>
    <col min="14338" max="14338" width="69" style="95" customWidth="1"/>
    <col min="14339" max="14339" width="20.140625" style="95" customWidth="1"/>
    <col min="14340" max="14343" width="0" style="95" hidden="1" customWidth="1"/>
    <col min="14344" max="14344" width="19.7109375" style="95" customWidth="1"/>
    <col min="14345" max="14345" width="21.5703125" style="95" customWidth="1"/>
    <col min="14346" max="14346" width="10.85546875" style="95" customWidth="1"/>
    <col min="14347" max="14347" width="10.7109375" style="95" customWidth="1"/>
    <col min="14348" max="14348" width="15.28515625" style="95" customWidth="1"/>
    <col min="14349" max="14349" width="10.5703125" style="95" customWidth="1"/>
    <col min="14350" max="14350" width="10.7109375" style="95" customWidth="1"/>
    <col min="14351" max="14593" width="8.85546875" style="95"/>
    <col min="14594" max="14594" width="69" style="95" customWidth="1"/>
    <col min="14595" max="14595" width="20.140625" style="95" customWidth="1"/>
    <col min="14596" max="14599" width="0" style="95" hidden="1" customWidth="1"/>
    <col min="14600" max="14600" width="19.7109375" style="95" customWidth="1"/>
    <col min="14601" max="14601" width="21.5703125" style="95" customWidth="1"/>
    <col min="14602" max="14602" width="10.85546875" style="95" customWidth="1"/>
    <col min="14603" max="14603" width="10.7109375" style="95" customWidth="1"/>
    <col min="14604" max="14604" width="15.28515625" style="95" customWidth="1"/>
    <col min="14605" max="14605" width="10.5703125" style="95" customWidth="1"/>
    <col min="14606" max="14606" width="10.7109375" style="95" customWidth="1"/>
    <col min="14607" max="14849" width="8.85546875" style="95"/>
    <col min="14850" max="14850" width="69" style="95" customWidth="1"/>
    <col min="14851" max="14851" width="20.140625" style="95" customWidth="1"/>
    <col min="14852" max="14855" width="0" style="95" hidden="1" customWidth="1"/>
    <col min="14856" max="14856" width="19.7109375" style="95" customWidth="1"/>
    <col min="14857" max="14857" width="21.5703125" style="95" customWidth="1"/>
    <col min="14858" max="14858" width="10.85546875" style="95" customWidth="1"/>
    <col min="14859" max="14859" width="10.7109375" style="95" customWidth="1"/>
    <col min="14860" max="14860" width="15.28515625" style="95" customWidth="1"/>
    <col min="14861" max="14861" width="10.5703125" style="95" customWidth="1"/>
    <col min="14862" max="14862" width="10.7109375" style="95" customWidth="1"/>
    <col min="14863" max="15105" width="8.85546875" style="95"/>
    <col min="15106" max="15106" width="69" style="95" customWidth="1"/>
    <col min="15107" max="15107" width="20.140625" style="95" customWidth="1"/>
    <col min="15108" max="15111" width="0" style="95" hidden="1" customWidth="1"/>
    <col min="15112" max="15112" width="19.7109375" style="95" customWidth="1"/>
    <col min="15113" max="15113" width="21.5703125" style="95" customWidth="1"/>
    <col min="15114" max="15114" width="10.85546875" style="95" customWidth="1"/>
    <col min="15115" max="15115" width="10.7109375" style="95" customWidth="1"/>
    <col min="15116" max="15116" width="15.28515625" style="95" customWidth="1"/>
    <col min="15117" max="15117" width="10.5703125" style="95" customWidth="1"/>
    <col min="15118" max="15118" width="10.7109375" style="95" customWidth="1"/>
    <col min="15119" max="15361" width="8.85546875" style="95"/>
    <col min="15362" max="15362" width="69" style="95" customWidth="1"/>
    <col min="15363" max="15363" width="20.140625" style="95" customWidth="1"/>
    <col min="15364" max="15367" width="0" style="95" hidden="1" customWidth="1"/>
    <col min="15368" max="15368" width="19.7109375" style="95" customWidth="1"/>
    <col min="15369" max="15369" width="21.5703125" style="95" customWidth="1"/>
    <col min="15370" max="15370" width="10.85546875" style="95" customWidth="1"/>
    <col min="15371" max="15371" width="10.7109375" style="95" customWidth="1"/>
    <col min="15372" max="15372" width="15.28515625" style="95" customWidth="1"/>
    <col min="15373" max="15373" width="10.5703125" style="95" customWidth="1"/>
    <col min="15374" max="15374" width="10.7109375" style="95" customWidth="1"/>
    <col min="15375" max="15617" width="8.85546875" style="95"/>
    <col min="15618" max="15618" width="69" style="95" customWidth="1"/>
    <col min="15619" max="15619" width="20.140625" style="95" customWidth="1"/>
    <col min="15620" max="15623" width="0" style="95" hidden="1" customWidth="1"/>
    <col min="15624" max="15624" width="19.7109375" style="95" customWidth="1"/>
    <col min="15625" max="15625" width="21.5703125" style="95" customWidth="1"/>
    <col min="15626" max="15626" width="10.85546875" style="95" customWidth="1"/>
    <col min="15627" max="15627" width="10.7109375" style="95" customWidth="1"/>
    <col min="15628" max="15628" width="15.28515625" style="95" customWidth="1"/>
    <col min="15629" max="15629" width="10.5703125" style="95" customWidth="1"/>
    <col min="15630" max="15630" width="10.7109375" style="95" customWidth="1"/>
    <col min="15631" max="15873" width="8.85546875" style="95"/>
    <col min="15874" max="15874" width="69" style="95" customWidth="1"/>
    <col min="15875" max="15875" width="20.140625" style="95" customWidth="1"/>
    <col min="15876" max="15879" width="0" style="95" hidden="1" customWidth="1"/>
    <col min="15880" max="15880" width="19.7109375" style="95" customWidth="1"/>
    <col min="15881" max="15881" width="21.5703125" style="95" customWidth="1"/>
    <col min="15882" max="15882" width="10.85546875" style="95" customWidth="1"/>
    <col min="15883" max="15883" width="10.7109375" style="95" customWidth="1"/>
    <col min="15884" max="15884" width="15.28515625" style="95" customWidth="1"/>
    <col min="15885" max="15885" width="10.5703125" style="95" customWidth="1"/>
    <col min="15886" max="15886" width="10.7109375" style="95" customWidth="1"/>
    <col min="15887" max="16129" width="8.85546875" style="95"/>
    <col min="16130" max="16130" width="69" style="95" customWidth="1"/>
    <col min="16131" max="16131" width="20.140625" style="95" customWidth="1"/>
    <col min="16132" max="16135" width="0" style="95" hidden="1" customWidth="1"/>
    <col min="16136" max="16136" width="19.7109375" style="95" customWidth="1"/>
    <col min="16137" max="16137" width="21.5703125" style="95" customWidth="1"/>
    <col min="16138" max="16138" width="10.85546875" style="95" customWidth="1"/>
    <col min="16139" max="16139" width="10.7109375" style="95" customWidth="1"/>
    <col min="16140" max="16140" width="15.28515625" style="95" customWidth="1"/>
    <col min="16141" max="16141" width="10.5703125" style="95" customWidth="1"/>
    <col min="16142" max="16142" width="10.7109375" style="95" customWidth="1"/>
    <col min="16143" max="16384" width="8.85546875" style="95"/>
  </cols>
  <sheetData>
    <row r="2" spans="1:9" x14ac:dyDescent="0.25">
      <c r="B2" s="350" t="s">
        <v>285</v>
      </c>
      <c r="C2" s="350"/>
    </row>
    <row r="3" spans="1:9" x14ac:dyDescent="0.25">
      <c r="C3" s="93"/>
    </row>
    <row r="4" spans="1:9" ht="16.5" thickBot="1" x14ac:dyDescent="0.3">
      <c r="C4" s="96"/>
      <c r="D4" s="97"/>
      <c r="E4" s="97"/>
      <c r="F4" s="97"/>
      <c r="G4" s="97"/>
    </row>
    <row r="5" spans="1:9" s="16" customFormat="1" ht="66" customHeight="1" x14ac:dyDescent="0.2">
      <c r="A5" s="150" t="s">
        <v>68</v>
      </c>
      <c r="B5" s="206" t="s">
        <v>268</v>
      </c>
      <c r="C5" s="99" t="s">
        <v>0</v>
      </c>
      <c r="D5" s="99" t="s">
        <v>82</v>
      </c>
      <c r="E5" s="99" t="s">
        <v>59</v>
      </c>
      <c r="F5" s="99" t="s">
        <v>57</v>
      </c>
      <c r="G5" s="99" t="s">
        <v>58</v>
      </c>
      <c r="H5" s="284" t="s">
        <v>286</v>
      </c>
      <c r="I5" s="267" t="s">
        <v>287</v>
      </c>
    </row>
    <row r="6" spans="1:9" ht="18.75" customHeight="1" x14ac:dyDescent="0.25">
      <c r="A6" s="145"/>
      <c r="B6" s="100"/>
      <c r="C6" s="101" t="s">
        <v>40</v>
      </c>
      <c r="D6" s="14"/>
      <c r="E6" s="12"/>
      <c r="F6" s="12"/>
      <c r="G6" s="12"/>
      <c r="H6" s="201"/>
      <c r="I6" s="268"/>
    </row>
    <row r="7" spans="1:9" ht="18.75" customHeight="1" x14ac:dyDescent="0.25">
      <c r="A7" s="145"/>
      <c r="B7" s="100"/>
      <c r="C7" s="101" t="s">
        <v>36</v>
      </c>
      <c r="D7" s="14"/>
      <c r="E7" s="12"/>
      <c r="F7" s="12"/>
      <c r="G7" s="12"/>
      <c r="H7" s="201"/>
      <c r="I7" s="268"/>
    </row>
    <row r="8" spans="1:9" ht="18.75" customHeight="1" x14ac:dyDescent="0.25">
      <c r="A8" s="145"/>
      <c r="B8" s="100"/>
      <c r="C8" s="9" t="s">
        <v>300</v>
      </c>
      <c r="D8" s="18">
        <v>100000</v>
      </c>
      <c r="E8" s="12"/>
      <c r="F8" s="12"/>
      <c r="G8" s="12"/>
      <c r="H8" s="226">
        <v>0</v>
      </c>
      <c r="I8" s="268">
        <f>H8/D8*100</f>
        <v>0</v>
      </c>
    </row>
    <row r="9" spans="1:9" ht="18.75" customHeight="1" x14ac:dyDescent="0.25">
      <c r="A9" s="158" t="s">
        <v>87</v>
      </c>
      <c r="B9" s="159" t="s">
        <v>85</v>
      </c>
      <c r="C9" s="9" t="s">
        <v>88</v>
      </c>
      <c r="D9" s="287">
        <v>122000</v>
      </c>
      <c r="E9" s="12"/>
      <c r="F9" s="12">
        <v>0</v>
      </c>
      <c r="G9" s="13">
        <f t="shared" ref="G9:G10" si="0">F9/D9*100</f>
        <v>0</v>
      </c>
      <c r="H9" s="226">
        <v>97310</v>
      </c>
      <c r="I9" s="268">
        <f>H9/D9*100</f>
        <v>79.76229508196721</v>
      </c>
    </row>
    <row r="10" spans="1:9" ht="18.75" customHeight="1" thickBot="1" x14ac:dyDescent="0.3">
      <c r="A10" s="158" t="s">
        <v>87</v>
      </c>
      <c r="B10" s="160" t="s">
        <v>85</v>
      </c>
      <c r="C10" s="156" t="s">
        <v>89</v>
      </c>
      <c r="D10" s="288">
        <v>40000</v>
      </c>
      <c r="E10" s="121">
        <v>50000</v>
      </c>
      <c r="F10" s="121">
        <v>0</v>
      </c>
      <c r="G10" s="157">
        <f t="shared" si="0"/>
        <v>0</v>
      </c>
      <c r="H10" s="224">
        <v>35000</v>
      </c>
      <c r="I10" s="269">
        <f>H10/D10*100</f>
        <v>87.5</v>
      </c>
    </row>
    <row r="11" spans="1:9" ht="18.600000000000001" customHeight="1" thickBot="1" x14ac:dyDescent="0.3">
      <c r="A11" s="149"/>
      <c r="B11" s="122"/>
      <c r="C11" s="123" t="s">
        <v>45</v>
      </c>
      <c r="D11" s="124">
        <f>D9+D10+D8</f>
        <v>262000</v>
      </c>
      <c r="E11" s="124">
        <f t="shared" ref="E11:H11" si="1">E9+E10</f>
        <v>50000</v>
      </c>
      <c r="F11" s="124">
        <f t="shared" si="1"/>
        <v>0</v>
      </c>
      <c r="G11" s="124">
        <f t="shared" si="1"/>
        <v>0</v>
      </c>
      <c r="H11" s="228">
        <f t="shared" si="1"/>
        <v>132310</v>
      </c>
      <c r="I11" s="270">
        <f>H11/D11*100</f>
        <v>50.5</v>
      </c>
    </row>
    <row r="12" spans="1:9" ht="16.5" thickBot="1" x14ac:dyDescent="0.3">
      <c r="A12" s="355"/>
      <c r="B12" s="356"/>
      <c r="C12" s="356"/>
      <c r="D12" s="356"/>
      <c r="E12" s="356"/>
      <c r="F12" s="356"/>
      <c r="G12" s="356"/>
      <c r="H12" s="356"/>
      <c r="I12" s="357"/>
    </row>
    <row r="13" spans="1:9" ht="16.5" customHeight="1" x14ac:dyDescent="0.25">
      <c r="A13" s="148"/>
      <c r="B13" s="105"/>
      <c r="C13" s="106" t="s">
        <v>41</v>
      </c>
      <c r="D13" s="107"/>
      <c r="E13" s="108"/>
      <c r="F13" s="108"/>
      <c r="G13" s="108"/>
      <c r="H13" s="290"/>
      <c r="I13" s="271"/>
    </row>
    <row r="14" spans="1:9" x14ac:dyDescent="0.25">
      <c r="A14" s="145" t="s">
        <v>277</v>
      </c>
      <c r="B14" s="159" t="s">
        <v>272</v>
      </c>
      <c r="C14" s="109" t="s">
        <v>65</v>
      </c>
      <c r="D14" s="18">
        <v>2280000</v>
      </c>
      <c r="E14" s="12"/>
      <c r="F14" s="12"/>
      <c r="G14" s="12">
        <v>400000</v>
      </c>
      <c r="H14" s="226">
        <v>2278248</v>
      </c>
      <c r="I14" s="268">
        <f>SUM(H14/D14*100)</f>
        <v>99.923157894736846</v>
      </c>
    </row>
    <row r="15" spans="1:9" ht="16.5" thickBot="1" x14ac:dyDescent="0.3">
      <c r="A15" s="161"/>
      <c r="B15" s="160" t="s">
        <v>272</v>
      </c>
      <c r="C15" s="120" t="s">
        <v>176</v>
      </c>
      <c r="D15" s="319">
        <v>100000</v>
      </c>
      <c r="E15" s="110"/>
      <c r="F15" s="110"/>
      <c r="G15" s="110"/>
      <c r="H15" s="289">
        <v>98796</v>
      </c>
      <c r="I15" s="269">
        <f>SUM(H15/D15*100)</f>
        <v>98.795999999999992</v>
      </c>
    </row>
    <row r="16" spans="1:9" ht="16.5" thickBot="1" x14ac:dyDescent="0.3">
      <c r="A16" s="155"/>
      <c r="B16" s="122"/>
      <c r="C16" s="123" t="s">
        <v>66</v>
      </c>
      <c r="D16" s="124">
        <f>D14+D15</f>
        <v>2380000</v>
      </c>
      <c r="E16" s="124">
        <f t="shared" ref="E16:I16" si="2">SUM(E14:E14)</f>
        <v>0</v>
      </c>
      <c r="F16" s="124">
        <f t="shared" si="2"/>
        <v>0</v>
      </c>
      <c r="G16" s="124">
        <f t="shared" si="2"/>
        <v>400000</v>
      </c>
      <c r="H16" s="228">
        <f>SUM(H14:H15)</f>
        <v>2377044</v>
      </c>
      <c r="I16" s="272">
        <f t="shared" si="2"/>
        <v>99.923157894736846</v>
      </c>
    </row>
    <row r="17" spans="1:11" s="112" customFormat="1" ht="16.5" thickBot="1" x14ac:dyDescent="0.3">
      <c r="A17" s="362"/>
      <c r="B17" s="362"/>
      <c r="C17" s="362"/>
      <c r="D17" s="362"/>
      <c r="E17" s="362"/>
      <c r="F17" s="362"/>
      <c r="G17" s="362"/>
      <c r="H17" s="362"/>
      <c r="I17" s="362"/>
    </row>
    <row r="18" spans="1:11" ht="19.899999999999999" customHeight="1" thickBot="1" x14ac:dyDescent="0.3">
      <c r="A18" s="143"/>
      <c r="B18" s="113"/>
      <c r="C18" s="114" t="s">
        <v>42</v>
      </c>
      <c r="D18" s="115"/>
      <c r="E18" s="116"/>
      <c r="F18" s="116"/>
      <c r="G18" s="116"/>
      <c r="H18" s="203"/>
      <c r="I18" s="273"/>
    </row>
    <row r="19" spans="1:11" x14ac:dyDescent="0.25">
      <c r="A19" s="144" t="s">
        <v>71</v>
      </c>
      <c r="B19" s="159" t="s">
        <v>273</v>
      </c>
      <c r="C19" s="8" t="s">
        <v>218</v>
      </c>
      <c r="D19" s="6">
        <v>4405000</v>
      </c>
      <c r="E19" s="117"/>
      <c r="F19" s="117"/>
      <c r="G19" s="117">
        <v>9000000</v>
      </c>
      <c r="H19" s="225">
        <v>4360960</v>
      </c>
      <c r="I19" s="274">
        <f t="shared" ref="I19:I25" si="3">SUM(H19/D19*100)</f>
        <v>99.000227014755964</v>
      </c>
    </row>
    <row r="20" spans="1:11" x14ac:dyDescent="0.25">
      <c r="A20" s="145" t="s">
        <v>71</v>
      </c>
      <c r="B20" s="159" t="s">
        <v>273</v>
      </c>
      <c r="C20" s="109" t="s">
        <v>64</v>
      </c>
      <c r="D20" s="18">
        <v>585120</v>
      </c>
      <c r="E20" s="12"/>
      <c r="F20" s="12"/>
      <c r="G20" s="12">
        <v>600000</v>
      </c>
      <c r="H20" s="226">
        <v>589320</v>
      </c>
      <c r="I20" s="268">
        <f t="shared" si="3"/>
        <v>100.71780147662017</v>
      </c>
    </row>
    <row r="21" spans="1:11" x14ac:dyDescent="0.25">
      <c r="A21" s="145"/>
      <c r="B21" s="159" t="s">
        <v>273</v>
      </c>
      <c r="C21" s="7" t="s">
        <v>180</v>
      </c>
      <c r="D21" s="6">
        <v>500000</v>
      </c>
      <c r="E21" s="14"/>
      <c r="F21" s="12">
        <v>498120</v>
      </c>
      <c r="G21" s="12"/>
      <c r="H21" s="226">
        <v>498120</v>
      </c>
      <c r="I21" s="268">
        <f t="shared" si="3"/>
        <v>99.623999999999995</v>
      </c>
    </row>
    <row r="22" spans="1:11" ht="47.25" customHeight="1" x14ac:dyDescent="0.25">
      <c r="A22" s="145"/>
      <c r="B22" s="159" t="s">
        <v>273</v>
      </c>
      <c r="C22" s="8" t="s">
        <v>192</v>
      </c>
      <c r="D22" s="320">
        <v>250000</v>
      </c>
      <c r="E22" s="14"/>
      <c r="F22" s="12"/>
      <c r="G22" s="12"/>
      <c r="H22" s="227">
        <v>200000</v>
      </c>
      <c r="I22" s="268">
        <f t="shared" si="3"/>
        <v>80</v>
      </c>
    </row>
    <row r="23" spans="1:11" x14ac:dyDescent="0.25">
      <c r="A23" s="145"/>
      <c r="B23" s="159" t="s">
        <v>273</v>
      </c>
      <c r="C23" s="8" t="s">
        <v>63</v>
      </c>
      <c r="D23" s="6">
        <v>1190880</v>
      </c>
      <c r="E23" s="118"/>
      <c r="F23" s="17">
        <v>1190880</v>
      </c>
      <c r="G23" s="12"/>
      <c r="H23" s="225">
        <v>1190880</v>
      </c>
      <c r="I23" s="268">
        <f t="shared" si="3"/>
        <v>100</v>
      </c>
    </row>
    <row r="24" spans="1:11" ht="16.5" thickBot="1" x14ac:dyDescent="0.3">
      <c r="A24" s="146"/>
      <c r="B24" s="159" t="s">
        <v>273</v>
      </c>
      <c r="C24" s="120" t="s">
        <v>181</v>
      </c>
      <c r="D24" s="319">
        <v>50000</v>
      </c>
      <c r="E24" s="121"/>
      <c r="F24" s="121">
        <v>49940</v>
      </c>
      <c r="G24" s="121"/>
      <c r="H24" s="224">
        <v>49940</v>
      </c>
      <c r="I24" s="269">
        <f t="shared" si="3"/>
        <v>99.88</v>
      </c>
    </row>
    <row r="25" spans="1:11" ht="16.5" thickBot="1" x14ac:dyDescent="0.3">
      <c r="A25" s="147"/>
      <c r="B25" s="122"/>
      <c r="C25" s="123" t="s">
        <v>46</v>
      </c>
      <c r="D25" s="124">
        <f>D24+D23+D22+D21+D20+D19</f>
        <v>6981000</v>
      </c>
      <c r="E25" s="124">
        <f t="shared" ref="E25:H25" si="4">E24+E23+E22+E21+E20+E19</f>
        <v>0</v>
      </c>
      <c r="F25" s="124">
        <f t="shared" si="4"/>
        <v>1738940</v>
      </c>
      <c r="G25" s="124">
        <f t="shared" si="4"/>
        <v>9600000</v>
      </c>
      <c r="H25" s="228">
        <f t="shared" si="4"/>
        <v>6889220</v>
      </c>
      <c r="I25" s="270">
        <f t="shared" si="3"/>
        <v>98.6852886405959</v>
      </c>
    </row>
    <row r="26" spans="1:11" s="25" customFormat="1" ht="36" customHeight="1" thickBot="1" x14ac:dyDescent="0.35">
      <c r="A26" s="165" t="s">
        <v>202</v>
      </c>
      <c r="B26" s="197"/>
      <c r="C26" s="199" t="s">
        <v>202</v>
      </c>
      <c r="D26" s="198"/>
      <c r="E26" s="198"/>
      <c r="F26" s="198"/>
      <c r="G26" s="198"/>
      <c r="H26" s="204"/>
      <c r="I26" s="275"/>
      <c r="J26" s="24"/>
      <c r="K26" s="24"/>
    </row>
    <row r="27" spans="1:11" s="25" customFormat="1" ht="28.9" customHeight="1" thickBot="1" x14ac:dyDescent="0.35">
      <c r="A27" s="164"/>
      <c r="B27" s="207" t="s">
        <v>201</v>
      </c>
      <c r="C27" s="194" t="s">
        <v>221</v>
      </c>
      <c r="D27" s="321">
        <v>294000</v>
      </c>
      <c r="E27" s="195"/>
      <c r="F27" s="196"/>
      <c r="G27" s="195"/>
      <c r="H27" s="229">
        <v>294000</v>
      </c>
      <c r="I27" s="276">
        <f>SUM(H27/D27*100)</f>
        <v>100</v>
      </c>
      <c r="J27" s="24"/>
      <c r="K27" s="24"/>
    </row>
    <row r="28" spans="1:11" s="25" customFormat="1" ht="22.9" customHeight="1" thickBot="1" x14ac:dyDescent="0.35">
      <c r="A28" s="164"/>
      <c r="B28" s="166"/>
      <c r="C28" s="170" t="s">
        <v>48</v>
      </c>
      <c r="D28" s="169">
        <v>294000</v>
      </c>
      <c r="E28" s="168"/>
      <c r="F28" s="167"/>
      <c r="G28" s="168"/>
      <c r="H28" s="230">
        <v>294000</v>
      </c>
      <c r="I28" s="277">
        <f>SUM(H28/D28*100)</f>
        <v>100</v>
      </c>
      <c r="J28" s="24"/>
      <c r="K28" s="24"/>
    </row>
    <row r="29" spans="1:11" ht="16.5" thickBot="1" x14ac:dyDescent="0.3">
      <c r="A29" s="361"/>
      <c r="B29" s="361"/>
      <c r="C29" s="361"/>
      <c r="D29" s="361"/>
      <c r="E29" s="361"/>
      <c r="F29" s="361"/>
      <c r="G29" s="361"/>
      <c r="H29" s="361"/>
      <c r="I29" s="361"/>
    </row>
    <row r="30" spans="1:11" ht="31.5" x14ac:dyDescent="0.25">
      <c r="A30" s="148"/>
      <c r="B30" s="105"/>
      <c r="C30" s="125" t="s">
        <v>43</v>
      </c>
      <c r="D30" s="126"/>
      <c r="E30" s="108"/>
      <c r="F30" s="108"/>
      <c r="G30" s="108"/>
      <c r="H30" s="202"/>
      <c r="I30" s="271"/>
    </row>
    <row r="31" spans="1:11" x14ac:dyDescent="0.25">
      <c r="A31" s="145" t="s">
        <v>71</v>
      </c>
      <c r="B31" s="159" t="s">
        <v>274</v>
      </c>
      <c r="C31" s="8" t="s">
        <v>194</v>
      </c>
      <c r="D31" s="6">
        <v>300000</v>
      </c>
      <c r="E31" s="12"/>
      <c r="F31" s="12"/>
      <c r="G31" s="12"/>
      <c r="H31" s="226">
        <v>300000</v>
      </c>
      <c r="I31" s="268">
        <f>SUM(H31/D31*100)</f>
        <v>100</v>
      </c>
    </row>
    <row r="32" spans="1:11" ht="31.5" x14ac:dyDescent="0.25">
      <c r="A32" s="145"/>
      <c r="B32" s="159" t="s">
        <v>274</v>
      </c>
      <c r="C32" s="109" t="s">
        <v>301</v>
      </c>
      <c r="D32" s="6">
        <v>89292</v>
      </c>
      <c r="E32" s="6">
        <v>89292</v>
      </c>
      <c r="F32" s="6">
        <v>89292</v>
      </c>
      <c r="G32" s="6">
        <v>89292</v>
      </c>
      <c r="H32" s="6">
        <v>89292</v>
      </c>
      <c r="I32" s="268">
        <f>SUM(H32/D32*100)</f>
        <v>100</v>
      </c>
    </row>
    <row r="33" spans="1:12" ht="31.5" x14ac:dyDescent="0.25">
      <c r="A33" s="145" t="s">
        <v>71</v>
      </c>
      <c r="B33" s="159" t="s">
        <v>274</v>
      </c>
      <c r="C33" s="109" t="s">
        <v>67</v>
      </c>
      <c r="D33" s="18">
        <v>1043292</v>
      </c>
      <c r="E33" s="12">
        <v>3193970</v>
      </c>
      <c r="F33" s="12">
        <v>862860</v>
      </c>
      <c r="G33" s="12"/>
      <c r="H33" s="225">
        <v>862860</v>
      </c>
      <c r="I33" s="268">
        <f>SUM(H33/D33*100)</f>
        <v>82.705512934058731</v>
      </c>
    </row>
    <row r="34" spans="1:12" ht="25.5" customHeight="1" thickBot="1" x14ac:dyDescent="0.3">
      <c r="A34" s="149"/>
      <c r="B34" s="102"/>
      <c r="C34" s="103" t="s">
        <v>47</v>
      </c>
      <c r="D34" s="104">
        <f>SUM(D31:D33)</f>
        <v>1432584</v>
      </c>
      <c r="E34" s="104">
        <f>SUM(E31:E33)</f>
        <v>3283262</v>
      </c>
      <c r="F34" s="104">
        <f>SUM(F31:F33)</f>
        <v>952152</v>
      </c>
      <c r="G34" s="104">
        <f>SUM(G31:G33)</f>
        <v>89292</v>
      </c>
      <c r="H34" s="231">
        <f>SUM(H31:H33)</f>
        <v>1252152</v>
      </c>
      <c r="I34" s="278">
        <f>SUM(H34/D34*100)</f>
        <v>87.405136452731568</v>
      </c>
    </row>
    <row r="35" spans="1:12" ht="16.5" thickBot="1" x14ac:dyDescent="0.3">
      <c r="A35" s="355"/>
      <c r="B35" s="356"/>
      <c r="C35" s="356"/>
      <c r="D35" s="356"/>
      <c r="E35" s="356"/>
      <c r="F35" s="356"/>
      <c r="G35" s="356"/>
      <c r="H35" s="356"/>
      <c r="I35" s="357"/>
    </row>
    <row r="36" spans="1:12" ht="16.5" thickBot="1" x14ac:dyDescent="0.3">
      <c r="A36" s="147"/>
      <c r="B36" s="122"/>
      <c r="C36" s="123" t="s">
        <v>234</v>
      </c>
      <c r="D36" s="124">
        <f>D34+D25+D16+D11+D28</f>
        <v>11349584</v>
      </c>
      <c r="E36" s="124">
        <f>E34+E25+E16+E11</f>
        <v>3333262</v>
      </c>
      <c r="F36" s="124">
        <f>F34+F25+F16+F11</f>
        <v>2691092</v>
      </c>
      <c r="G36" s="124">
        <f>G34+G25+G16+G11</f>
        <v>10089292</v>
      </c>
      <c r="H36" s="228">
        <f>H34+H28+H25+H16+H11</f>
        <v>10944726</v>
      </c>
      <c r="I36" s="272">
        <f>SUM(H36/D36*100)</f>
        <v>96.43283841945221</v>
      </c>
    </row>
    <row r="37" spans="1:12" s="130" customFormat="1" ht="27" customHeight="1" x14ac:dyDescent="0.25">
      <c r="A37" s="127"/>
      <c r="B37" s="127"/>
      <c r="C37" s="128"/>
      <c r="D37" s="129"/>
      <c r="E37" s="129"/>
      <c r="F37" s="129"/>
      <c r="G37" s="129"/>
      <c r="H37" s="200"/>
      <c r="I37" s="279"/>
    </row>
    <row r="38" spans="1:12" ht="46.9" customHeight="1" thickBot="1" x14ac:dyDescent="0.3">
      <c r="A38" s="363" t="s">
        <v>278</v>
      </c>
      <c r="B38" s="363"/>
      <c r="C38" s="363"/>
      <c r="D38" s="363"/>
      <c r="E38" s="363"/>
      <c r="F38" s="363"/>
      <c r="G38" s="363"/>
      <c r="H38" s="363"/>
      <c r="I38" s="363"/>
    </row>
    <row r="39" spans="1:12" ht="65.25" customHeight="1" x14ac:dyDescent="0.25">
      <c r="A39" s="150" t="s">
        <v>68</v>
      </c>
      <c r="B39" s="98"/>
      <c r="C39" s="131" t="s">
        <v>0</v>
      </c>
      <c r="D39" s="132" t="s">
        <v>86</v>
      </c>
      <c r="E39" s="107" t="s">
        <v>1</v>
      </c>
      <c r="F39" s="107" t="s">
        <v>2</v>
      </c>
      <c r="G39" s="107" t="s">
        <v>60</v>
      </c>
      <c r="H39" s="284" t="s">
        <v>286</v>
      </c>
      <c r="I39" s="267" t="s">
        <v>287</v>
      </c>
      <c r="J39" s="96"/>
      <c r="K39" s="96"/>
      <c r="L39" s="96"/>
    </row>
    <row r="40" spans="1:12" s="16" customFormat="1" x14ac:dyDescent="0.25">
      <c r="A40" s="145"/>
      <c r="B40" s="100"/>
      <c r="C40" s="133" t="s">
        <v>51</v>
      </c>
      <c r="D40" s="14"/>
      <c r="E40" s="18"/>
      <c r="F40" s="12"/>
      <c r="G40" s="12"/>
      <c r="H40" s="201"/>
      <c r="I40" s="268"/>
    </row>
    <row r="41" spans="1:12" x14ac:dyDescent="0.25">
      <c r="A41" s="145" t="s">
        <v>235</v>
      </c>
      <c r="B41" s="100"/>
      <c r="C41" s="8" t="s">
        <v>236</v>
      </c>
      <c r="D41" s="6">
        <v>150000</v>
      </c>
      <c r="E41" s="134"/>
      <c r="F41" s="12">
        <v>150000</v>
      </c>
      <c r="G41" s="12">
        <v>150000</v>
      </c>
      <c r="H41" s="226">
        <v>150000</v>
      </c>
      <c r="I41" s="268">
        <f>SUM(H41/D41*100)</f>
        <v>100</v>
      </c>
    </row>
    <row r="42" spans="1:12" ht="18.75" customHeight="1" x14ac:dyDescent="0.25">
      <c r="A42" s="145" t="s">
        <v>69</v>
      </c>
      <c r="B42" s="100"/>
      <c r="C42" s="8" t="s">
        <v>238</v>
      </c>
      <c r="D42" s="6">
        <v>274400</v>
      </c>
      <c r="E42" s="134"/>
      <c r="F42" s="12">
        <v>244800</v>
      </c>
      <c r="G42" s="12">
        <v>700000</v>
      </c>
      <c r="H42" s="226">
        <v>244800</v>
      </c>
      <c r="I42" s="268">
        <f>SUM(H42/D42*100)</f>
        <v>89.212827988338191</v>
      </c>
    </row>
    <row r="43" spans="1:12" x14ac:dyDescent="0.25">
      <c r="A43" s="146"/>
      <c r="B43" s="119"/>
      <c r="C43" s="8" t="s">
        <v>240</v>
      </c>
      <c r="D43" s="6">
        <v>1540800</v>
      </c>
      <c r="E43" s="135"/>
      <c r="F43" s="121"/>
      <c r="G43" s="121"/>
      <c r="H43" s="224">
        <v>1539840</v>
      </c>
      <c r="I43" s="268">
        <f>SUM(H43/D43*100)</f>
        <v>99.937694704049846</v>
      </c>
    </row>
    <row r="44" spans="1:12" ht="16.5" thickBot="1" x14ac:dyDescent="0.3">
      <c r="A44" s="151"/>
      <c r="B44" s="136"/>
      <c r="C44" s="137" t="s">
        <v>52</v>
      </c>
      <c r="D44" s="104">
        <f>SUM(D41:D43)</f>
        <v>1965200</v>
      </c>
      <c r="E44" s="104">
        <f t="shared" ref="E44:H44" si="5">SUM(E41:E43)</f>
        <v>0</v>
      </c>
      <c r="F44" s="104">
        <f t="shared" si="5"/>
        <v>394800</v>
      </c>
      <c r="G44" s="104">
        <f t="shared" si="5"/>
        <v>850000</v>
      </c>
      <c r="H44" s="231">
        <f t="shared" si="5"/>
        <v>1934640</v>
      </c>
      <c r="I44" s="280">
        <f>SUM(H44/D44*100)</f>
        <v>98.444941990637076</v>
      </c>
    </row>
    <row r="45" spans="1:12" ht="21" customHeight="1" x14ac:dyDescent="0.25">
      <c r="A45" s="138"/>
      <c r="B45" s="138"/>
      <c r="C45" s="139"/>
      <c r="D45" s="11"/>
      <c r="E45" s="11"/>
      <c r="F45" s="11"/>
      <c r="G45" s="11"/>
      <c r="H45" s="205"/>
      <c r="I45" s="281"/>
    </row>
    <row r="46" spans="1:12" s="140" customFormat="1" ht="16.5" thickBot="1" x14ac:dyDescent="0.3">
      <c r="A46" s="358"/>
      <c r="B46" s="359"/>
      <c r="C46" s="359"/>
      <c r="D46" s="359"/>
      <c r="E46" s="359"/>
      <c r="F46" s="359"/>
      <c r="G46" s="359"/>
      <c r="H46" s="359"/>
      <c r="I46" s="360"/>
    </row>
    <row r="47" spans="1:12" ht="19.899999999999999" customHeight="1" x14ac:dyDescent="0.25">
      <c r="A47" s="351"/>
      <c r="B47" s="152"/>
      <c r="C47" s="353" t="s">
        <v>81</v>
      </c>
      <c r="D47" s="153"/>
      <c r="E47" s="154"/>
      <c r="F47" s="154"/>
      <c r="G47" s="154"/>
      <c r="H47" s="285"/>
      <c r="I47" s="282"/>
    </row>
    <row r="48" spans="1:12" ht="16.5" thickBot="1" x14ac:dyDescent="0.3">
      <c r="A48" s="352"/>
      <c r="B48" s="111"/>
      <c r="C48" s="354"/>
      <c r="D48" s="141">
        <f>D44+D36</f>
        <v>13314784</v>
      </c>
      <c r="E48" s="141">
        <f>E44+E36</f>
        <v>3333262</v>
      </c>
      <c r="F48" s="141">
        <f>F44+F36</f>
        <v>3085892</v>
      </c>
      <c r="G48" s="141">
        <f>G44+G36</f>
        <v>10939292</v>
      </c>
      <c r="H48" s="286">
        <f>H44+H36</f>
        <v>12879366</v>
      </c>
      <c r="I48" s="283">
        <f>SUM(H48/D48*100)</f>
        <v>96.72981551935051</v>
      </c>
    </row>
    <row r="49" spans="1:9" x14ac:dyDescent="0.25">
      <c r="D49" s="15"/>
      <c r="E49" s="15"/>
      <c r="F49" s="15"/>
      <c r="G49" s="15"/>
    </row>
    <row r="50" spans="1:9" x14ac:dyDescent="0.25">
      <c r="D50" s="15"/>
      <c r="E50" s="15"/>
      <c r="F50" s="15"/>
      <c r="G50" s="15"/>
    </row>
    <row r="51" spans="1:9" x14ac:dyDescent="0.25">
      <c r="D51" s="15"/>
      <c r="E51" s="15"/>
      <c r="F51" s="15"/>
      <c r="G51" s="15"/>
    </row>
    <row r="52" spans="1:9" x14ac:dyDescent="0.25">
      <c r="D52" s="15"/>
      <c r="E52" s="15"/>
      <c r="F52" s="15"/>
      <c r="G52" s="15"/>
    </row>
    <row r="53" spans="1:9" x14ac:dyDescent="0.25">
      <c r="D53" s="15"/>
      <c r="E53" s="15"/>
      <c r="F53" s="15"/>
      <c r="G53" s="15"/>
    </row>
    <row r="54" spans="1:9" x14ac:dyDescent="0.25">
      <c r="D54" s="15"/>
      <c r="E54" s="15"/>
      <c r="F54" s="15"/>
      <c r="G54" s="15"/>
    </row>
    <row r="55" spans="1:9" x14ac:dyDescent="0.25">
      <c r="D55" s="15"/>
      <c r="E55" s="15"/>
      <c r="F55" s="15"/>
      <c r="G55" s="15"/>
    </row>
    <row r="56" spans="1:9" x14ac:dyDescent="0.25">
      <c r="D56" s="15"/>
      <c r="E56" s="15"/>
      <c r="F56" s="15"/>
      <c r="G56" s="15"/>
    </row>
    <row r="57" spans="1:9" x14ac:dyDescent="0.25">
      <c r="D57" s="15"/>
      <c r="E57" s="15"/>
      <c r="F57" s="15"/>
      <c r="G57" s="15"/>
    </row>
    <row r="58" spans="1:9" x14ac:dyDescent="0.25">
      <c r="A58" s="127"/>
      <c r="B58" s="127"/>
      <c r="C58" s="112"/>
      <c r="D58" s="15"/>
      <c r="E58" s="15"/>
      <c r="F58" s="15"/>
      <c r="G58" s="15"/>
      <c r="I58" s="279"/>
    </row>
    <row r="59" spans="1:9" s="112" customFormat="1" x14ac:dyDescent="0.25">
      <c r="A59" s="92"/>
      <c r="B59" s="92"/>
      <c r="C59" s="95"/>
      <c r="D59" s="15"/>
      <c r="E59" s="15"/>
      <c r="F59" s="15"/>
      <c r="G59" s="15"/>
      <c r="H59" s="200"/>
      <c r="I59" s="266"/>
    </row>
    <row r="60" spans="1:9" x14ac:dyDescent="0.25">
      <c r="D60" s="15"/>
      <c r="E60" s="15"/>
      <c r="F60" s="15"/>
      <c r="G60" s="15"/>
    </row>
    <row r="62" spans="1:9" x14ac:dyDescent="0.25">
      <c r="D62" s="142"/>
      <c r="E62" s="142"/>
      <c r="F62" s="142"/>
      <c r="G62" s="142"/>
    </row>
  </sheetData>
  <mergeCells count="9">
    <mergeCell ref="B2:C2"/>
    <mergeCell ref="A47:A48"/>
    <mergeCell ref="C47:C48"/>
    <mergeCell ref="A12:I12"/>
    <mergeCell ref="A46:I46"/>
    <mergeCell ref="A35:I35"/>
    <mergeCell ref="A29:I29"/>
    <mergeCell ref="A17:I17"/>
    <mergeCell ref="A38:I38"/>
  </mergeCells>
  <phoneticPr fontId="32" type="noConversion"/>
  <pageMargins left="0.25" right="0.25" top="0.75" bottom="0.75" header="0.3" footer="0.3"/>
  <pageSetup paperSize="9" scale="70" orientation="portrait" horizontalDpi="0" verticalDpi="0" r:id="rId1"/>
  <rowBreaks count="1" manualBreakCount="1">
    <brk id="51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I18"/>
  <sheetViews>
    <sheetView zoomScale="80" zoomScaleNormal="80" workbookViewId="0">
      <selection activeCell="F16" sqref="F16"/>
    </sheetView>
  </sheetViews>
  <sheetFormatPr defaultColWidth="37.85546875" defaultRowHeight="24" customHeight="1" x14ac:dyDescent="0.2"/>
  <cols>
    <col min="2" max="4" width="37.85546875" style="1"/>
    <col min="5" max="5" width="37.85546875" style="208"/>
    <col min="6" max="8" width="37.85546875" style="1"/>
  </cols>
  <sheetData>
    <row r="2" spans="1:9" ht="24" customHeight="1" thickBot="1" x14ac:dyDescent="0.25">
      <c r="A2" s="210" t="s">
        <v>298</v>
      </c>
      <c r="B2" s="211"/>
      <c r="C2" s="211"/>
      <c r="D2" s="211"/>
    </row>
    <row r="3" spans="1:9" ht="33.6" customHeight="1" thickBot="1" x14ac:dyDescent="0.25">
      <c r="A3" s="214" t="s">
        <v>76</v>
      </c>
      <c r="B3" s="215" t="s">
        <v>84</v>
      </c>
      <c r="C3" s="215" t="s">
        <v>294</v>
      </c>
      <c r="D3" s="215" t="s">
        <v>295</v>
      </c>
      <c r="E3" s="216" t="s">
        <v>297</v>
      </c>
    </row>
    <row r="4" spans="1:9" ht="24" customHeight="1" x14ac:dyDescent="0.2">
      <c r="A4" s="217" t="s">
        <v>77</v>
      </c>
      <c r="B4" s="213">
        <v>60144000.82</v>
      </c>
      <c r="C4" s="213">
        <v>60144000.82</v>
      </c>
      <c r="D4" s="213">
        <v>47473094</v>
      </c>
      <c r="E4" s="218">
        <f>D4/C4*100</f>
        <v>78.932384531714632</v>
      </c>
    </row>
    <row r="5" spans="1:9" ht="24" customHeight="1" x14ac:dyDescent="0.2">
      <c r="A5" s="212" t="s">
        <v>78</v>
      </c>
      <c r="B5" s="5">
        <v>96111</v>
      </c>
      <c r="C5" s="5">
        <v>96111</v>
      </c>
      <c r="D5" s="5">
        <v>96111</v>
      </c>
      <c r="E5" s="218">
        <f t="shared" ref="E5:E7" si="0">D5/C5*100</f>
        <v>100</v>
      </c>
    </row>
    <row r="6" spans="1:9" ht="36" customHeight="1" thickBot="1" x14ac:dyDescent="0.3">
      <c r="A6" s="219" t="s">
        <v>79</v>
      </c>
      <c r="B6" s="220">
        <v>7040750</v>
      </c>
      <c r="C6" s="220">
        <v>7040750</v>
      </c>
      <c r="D6" s="223">
        <v>6427359</v>
      </c>
      <c r="E6" s="221">
        <f t="shared" si="0"/>
        <v>91.287987785392176</v>
      </c>
    </row>
    <row r="7" spans="1:9" ht="24" customHeight="1" thickBot="1" x14ac:dyDescent="0.25">
      <c r="A7" s="19" t="s">
        <v>80</v>
      </c>
      <c r="B7" s="20">
        <f>B4+B5+B6</f>
        <v>67280861.819999993</v>
      </c>
      <c r="C7" s="20">
        <f t="shared" ref="C7:D7" si="1">C4+C5+C6</f>
        <v>67280861.819999993</v>
      </c>
      <c r="D7" s="20">
        <f t="shared" si="1"/>
        <v>53996564</v>
      </c>
      <c r="E7" s="222">
        <f t="shared" si="0"/>
        <v>80.255458297278992</v>
      </c>
    </row>
    <row r="8" spans="1:9" ht="24" customHeight="1" x14ac:dyDescent="0.2">
      <c r="A8" s="2"/>
      <c r="B8"/>
      <c r="C8"/>
      <c r="D8"/>
    </row>
    <row r="9" spans="1:9" ht="24" customHeight="1" x14ac:dyDescent="0.25">
      <c r="A9" s="3"/>
      <c r="B9"/>
      <c r="C9"/>
      <c r="D9"/>
    </row>
    <row r="10" spans="1:9" ht="24" customHeight="1" x14ac:dyDescent="0.25">
      <c r="A10" s="3"/>
      <c r="B10"/>
      <c r="C10"/>
      <c r="D10"/>
      <c r="E10" s="318"/>
    </row>
    <row r="11" spans="1:9" ht="24" customHeight="1" x14ac:dyDescent="0.25">
      <c r="A11" s="3"/>
      <c r="B11"/>
      <c r="C11"/>
      <c r="D11"/>
      <c r="E11" s="318"/>
    </row>
    <row r="12" spans="1:9" ht="24" customHeight="1" x14ac:dyDescent="0.25">
      <c r="A12" s="3"/>
      <c r="B12"/>
      <c r="C12"/>
      <c r="D12"/>
      <c r="E12" s="318"/>
    </row>
    <row r="13" spans="1:9" ht="24" customHeight="1" x14ac:dyDescent="0.25">
      <c r="A13" s="3"/>
      <c r="B13"/>
      <c r="C13"/>
      <c r="D13"/>
    </row>
    <row r="14" spans="1:9" ht="24" customHeight="1" x14ac:dyDescent="0.25">
      <c r="A14" s="3"/>
      <c r="B14"/>
      <c r="C14"/>
      <c r="D14"/>
    </row>
    <row r="15" spans="1:9" ht="13.15" customHeight="1" x14ac:dyDescent="0.25">
      <c r="A15" s="4"/>
      <c r="B15"/>
      <c r="C15"/>
      <c r="D15"/>
    </row>
    <row r="16" spans="1:9" ht="33.6" customHeight="1" x14ac:dyDescent="0.25">
      <c r="A16" s="364" t="s">
        <v>296</v>
      </c>
      <c r="B16" s="364"/>
      <c r="C16" s="364"/>
      <c r="D16" s="364"/>
      <c r="E16" s="209"/>
      <c r="I16" s="1"/>
    </row>
    <row r="18" spans="1:9" ht="24" customHeight="1" x14ac:dyDescent="0.2">
      <c r="A18" s="172"/>
      <c r="I18" s="1"/>
    </row>
  </sheetData>
  <mergeCells count="1">
    <mergeCell ref="A16:D16"/>
  </mergeCells>
  <pageMargins left="0.25" right="0.25" top="0.75" bottom="0.75" header="0.3" footer="0.3"/>
  <pageSetup paperSize="9" scale="77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izvršeni rashodi</vt:lpstr>
      <vt:lpstr>извршена улагања</vt:lpstr>
      <vt:lpstr>izvršeni prihodi</vt:lpstr>
      <vt:lpstr>Sheet2</vt:lpstr>
      <vt:lpstr>'izvršeni rashodi'!Print_Area</vt:lpstr>
      <vt:lpstr>'извршена улагања'!Print_Area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JPZUZS Obrenovac</dc:creator>
  <cp:lastModifiedBy>Korisnik</cp:lastModifiedBy>
  <cp:lastPrinted>2020-06-17T07:49:14Z</cp:lastPrinted>
  <dcterms:created xsi:type="dcterms:W3CDTF">1996-10-14T23:33:28Z</dcterms:created>
  <dcterms:modified xsi:type="dcterms:W3CDTF">2020-06-25T12:52:55Z</dcterms:modified>
</cp:coreProperties>
</file>