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<sst xmlns="http://schemas.openxmlformats.org/spreadsheetml/2006/main" count="91" uniqueCount="67">
  <si>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</si>
  <si>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</si>
  <si>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</si>
  <si>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</si>
  <si>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</si>
  <si>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</si>
  <si>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</si>
  <si>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</si>
  <si>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</si>
  <si>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</si>
  <si>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</si>
  <si>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</si>
  <si>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</si>
  <si>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</si>
  <si>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</si>
  <si>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</si>
  <si>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</si>
  <si>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</si>
  <si>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</si>
  <si>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</si>
  <si>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</si>
  <si>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</si>
  <si>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</si>
  <si>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</si>
  <si>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</si>
  <si>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</si>
  <si>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</si>
  <si>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</si>
  <si>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</si>
  <si>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</si>
  <si>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</si>
  <si>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</si>
  <si>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</si>
  <si>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</si>
  <si>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</si>
  <si>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</si>
  <si>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</si>
  <si>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</si>
  <si>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</si>
  <si>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</si>
  <si>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</si>
  <si>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</si>
  <si>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</si>
  <si>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</si>
  <si>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</si>
  <si>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</si>
  <si>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</si>
  <si>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</si>
  <si>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</si>
  <si>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</si>
  <si>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</si>
  <si>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</si>
  <si>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</si>
  <si>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</si>
  <si>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</si>
  <si>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</si>
  <si>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</si>
  <si>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</si>
  <si>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</si>
  <si>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 xml:space="preserve">Укупно за период од 01.01. до 31.12.2015.године </t>
  </si>
  <si>
    <t>Први квартал 2015</t>
  </si>
  <si>
    <t>Други квартал 2015</t>
  </si>
  <si>
    <t>Трећи квартал 2015</t>
  </si>
  <si>
    <t>Четврти квартал 2015</t>
  </si>
  <si>
    <t>ПЛАН РАСХОДА И ИЗДАТАКА -КЛАСИЧАН ДЕО ПО КВАРТАЛИМА ЗА ПЕРИОД ОД 01.01. ДО 31.12.2015.ГОДИНЕ</t>
  </si>
  <si>
    <t>Табела 4.1.2.1.</t>
  </si>
  <si>
    <t>Остале  дотације и трансфери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</si>
</sst>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3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wrapText="1"/>
    </xf>
    <xf numFmtId="4" fontId="9" fillId="33" borderId="12" xfId="0" applyNumberFormat="1" applyFont="1" applyFill="1" applyBorder="1" applyAlignment="1">
      <alignment/>
    </xf>
    <xf numFmtId="0" fontId="9" fillId="0" borderId="13" xfId="0" applyFont="1" applyBorder="1" applyAlignment="1">
      <alignment wrapText="1"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33" borderId="17" xfId="0" applyNumberFormat="1" applyFont="1" applyFill="1" applyBorder="1" applyAlignment="1">
      <alignment/>
    </xf>
    <xf numFmtId="0" fontId="10" fillId="0" borderId="12" xfId="0" applyFont="1" applyBorder="1" applyAlignment="1">
      <alignment wrapText="1"/>
    </xf>
    <xf numFmtId="4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9" fillId="33" borderId="22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4" fontId="10" fillId="33" borderId="12" xfId="0" applyNumberFormat="1" applyFont="1" applyFill="1" applyBorder="1" applyAlignment="1">
      <alignment/>
    </xf>
    <xf numFmtId="4" fontId="10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wrapText="1"/>
    </xf>
    <xf numFmtId="4" fontId="9" fillId="33" borderId="24" xfId="0" applyNumberFormat="1" applyFont="1" applyFill="1" applyBorder="1" applyAlignment="1">
      <alignment/>
    </xf>
    <xf numFmtId="4" fontId="9" fillId="33" borderId="25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wrapText="1"/>
    </xf>
    <xf numFmtId="4" fontId="10" fillId="33" borderId="24" xfId="0" applyNumberFormat="1" applyFont="1" applyFill="1" applyBorder="1" applyAlignment="1">
      <alignment/>
    </xf>
    <xf numFmtId="4" fontId="10" fillId="33" borderId="25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9" fillId="33" borderId="17" xfId="0" applyFont="1" applyFill="1" applyBorder="1" applyAlignment="1">
      <alignment wrapText="1"/>
    </xf>
    <xf numFmtId="4" fontId="9" fillId="33" borderId="27" xfId="0" applyNumberFormat="1" applyFont="1" applyFill="1" applyBorder="1" applyAlignment="1">
      <alignment/>
    </xf>
    <xf numFmtId="4" fontId="9" fillId="33" borderId="28" xfId="0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wrapText="1"/>
    </xf>
    <xf numFmtId="4" fontId="9" fillId="33" borderId="13" xfId="0" applyNumberFormat="1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wrapText="1"/>
    </xf>
    <xf numFmtId="4" fontId="9" fillId="33" borderId="30" xfId="0" applyNumberFormat="1" applyFont="1" applyFill="1" applyBorder="1" applyAlignment="1">
      <alignment/>
    </xf>
    <xf numFmtId="4" fontId="9" fillId="33" borderId="31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4" fontId="9" fillId="33" borderId="15" xfId="0" applyNumberFormat="1" applyFont="1" applyFill="1" applyBorder="1" applyAlignment="1">
      <alignment/>
    </xf>
    <xf numFmtId="4" fontId="9" fillId="33" borderId="16" xfId="0" applyNumberFormat="1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wrapText="1"/>
    </xf>
    <xf numFmtId="4" fontId="9" fillId="33" borderId="3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0" fontId="10" fillId="33" borderId="17" xfId="0" applyFont="1" applyFill="1" applyBorder="1" applyAlignment="1">
      <alignment wrapText="1"/>
    </xf>
    <xf numFmtId="4" fontId="10" fillId="33" borderId="17" xfId="0" applyNumberFormat="1" applyFont="1" applyFill="1" applyBorder="1" applyAlignment="1">
      <alignment/>
    </xf>
    <xf numFmtId="4" fontId="10" fillId="33" borderId="2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4">
      <selection activeCell="G51" sqref="G51"/>
    </sheetView>
  </sheetViews>
  <sheetFormatPr defaultColWidth="9.140625" defaultRowHeight="12.75"/>
  <cols>
    <col min="1" max="1" width="13.00390625" style="34" customWidth="1"/>
    <col min="2" max="2" width="47.140625" style="10" customWidth="1"/>
    <col min="3" max="3" width="20.8515625" style="11" hidden="1" customWidth="1"/>
    <col min="4" max="4" width="19.57421875" style="11" hidden="1" customWidth="1"/>
    <col min="5" max="9" width="20.00390625" style="11" customWidth="1"/>
    <col min="10" max="10" width="14.8515625" style="0" customWidth="1"/>
  </cols>
  <sheetData>
    <row r="1" ht="20.25" customHeight="1"/>
    <row r="2" ht="20.25" customHeight="1">
      <c r="A2" s="35" t="s">
        <v>65</v>
      </c>
    </row>
    <row r="3" spans="1:9" s="9" customFormat="1" ht="36.75" customHeight="1">
      <c r="A3" s="35"/>
      <c r="B3" s="12" t="s">
        <v>64</v>
      </c>
      <c r="C3" s="13"/>
      <c r="D3" s="13"/>
      <c r="E3" s="13"/>
      <c r="F3" s="13"/>
      <c r="G3" s="13"/>
      <c r="H3" s="13"/>
      <c r="I3" s="13"/>
    </row>
    <row r="4" ht="21.75" customHeight="1" thickBot="1"/>
    <row r="5" spans="1:9" s="3" customFormat="1" ht="99" customHeight="1" thickBot="1">
      <c r="A5" s="33" t="s">
        <v>51</v>
      </c>
      <c r="B5" s="14" t="s">
        <v>12</v>
      </c>
      <c r="C5" s="15" t="s">
        <v>57</v>
      </c>
      <c r="D5" s="15" t="s">
        <v>58</v>
      </c>
      <c r="E5" s="16" t="s">
        <v>59</v>
      </c>
      <c r="F5" s="16" t="s">
        <v>60</v>
      </c>
      <c r="G5" s="16" t="s">
        <v>61</v>
      </c>
      <c r="H5" s="16" t="s">
        <v>62</v>
      </c>
      <c r="I5" s="16" t="s">
        <v>63</v>
      </c>
    </row>
    <row r="6" spans="1:10" s="5" customFormat="1" ht="22.5" customHeight="1" thickBot="1">
      <c r="A6" s="43">
        <v>411100</v>
      </c>
      <c r="B6" s="44" t="s">
        <v>41</v>
      </c>
      <c r="C6" s="45">
        <v>12500000</v>
      </c>
      <c r="D6" s="45">
        <v>0</v>
      </c>
      <c r="E6" s="46">
        <f>SUM(F6:I6)</f>
        <v>11650000</v>
      </c>
      <c r="F6" s="46">
        <v>2930000</v>
      </c>
      <c r="G6" s="46">
        <v>2960000</v>
      </c>
      <c r="H6" s="46">
        <v>2940000</v>
      </c>
      <c r="I6" s="46">
        <v>2820000</v>
      </c>
      <c r="J6" s="4"/>
    </row>
    <row r="7" spans="1:10" s="5" customFormat="1" ht="30" customHeight="1" thickBot="1">
      <c r="A7" s="43">
        <v>412000</v>
      </c>
      <c r="B7" s="44" t="s">
        <v>0</v>
      </c>
      <c r="C7" s="45">
        <f>SUM(C8:C10)</f>
        <v>2240000</v>
      </c>
      <c r="D7" s="45">
        <f>SUM(D8:D10)</f>
        <v>0</v>
      </c>
      <c r="E7" s="46">
        <f>SUM(F7:I7)</f>
        <v>2090000</v>
      </c>
      <c r="F7" s="46">
        <v>526000</v>
      </c>
      <c r="G7" s="46">
        <v>531000</v>
      </c>
      <c r="H7" s="46">
        <v>528000</v>
      </c>
      <c r="I7" s="46">
        <v>505000</v>
      </c>
      <c r="J7" s="4"/>
    </row>
    <row r="8" spans="1:10" s="5" customFormat="1" ht="30" customHeight="1" hidden="1" thickBot="1">
      <c r="A8" s="36">
        <v>412100</v>
      </c>
      <c r="B8" s="17" t="s">
        <v>53</v>
      </c>
      <c r="C8" s="18">
        <v>1500000</v>
      </c>
      <c r="D8" s="18">
        <v>0</v>
      </c>
      <c r="E8" s="42">
        <f>SUM(C8+D8)</f>
        <v>1500000</v>
      </c>
      <c r="F8" s="42">
        <v>372000</v>
      </c>
      <c r="G8" s="42">
        <v>376800</v>
      </c>
      <c r="H8" s="42">
        <v>382800</v>
      </c>
      <c r="I8" s="42">
        <v>368400</v>
      </c>
      <c r="J8" s="4"/>
    </row>
    <row r="9" spans="1:10" s="5" customFormat="1" ht="30" customHeight="1" hidden="1" thickBot="1">
      <c r="A9" s="36">
        <v>412200</v>
      </c>
      <c r="B9" s="17" t="s">
        <v>54</v>
      </c>
      <c r="C9" s="18">
        <v>645000</v>
      </c>
      <c r="D9" s="18">
        <v>0</v>
      </c>
      <c r="E9" s="42">
        <f>SUM(C9+D9)</f>
        <v>645000</v>
      </c>
      <c r="F9" s="42">
        <v>160000</v>
      </c>
      <c r="G9" s="42">
        <v>162000</v>
      </c>
      <c r="H9" s="42">
        <v>164000</v>
      </c>
      <c r="I9" s="42">
        <v>159000</v>
      </c>
      <c r="J9" s="4"/>
    </row>
    <row r="10" spans="1:10" s="5" customFormat="1" ht="30" customHeight="1" hidden="1" thickBot="1">
      <c r="A10" s="36">
        <v>412300</v>
      </c>
      <c r="B10" s="17" t="s">
        <v>55</v>
      </c>
      <c r="C10" s="18">
        <v>95000</v>
      </c>
      <c r="D10" s="18">
        <v>0</v>
      </c>
      <c r="E10" s="42">
        <f>SUM(C10+D10)</f>
        <v>95000</v>
      </c>
      <c r="F10" s="42">
        <v>24000</v>
      </c>
      <c r="G10" s="42">
        <v>24000</v>
      </c>
      <c r="H10" s="42">
        <v>24000</v>
      </c>
      <c r="I10" s="42">
        <v>23000</v>
      </c>
      <c r="J10" s="4"/>
    </row>
    <row r="11" spans="1:10" s="5" customFormat="1" ht="22.5" customHeight="1" thickBot="1">
      <c r="A11" s="43">
        <v>413000</v>
      </c>
      <c r="B11" s="44" t="s">
        <v>1</v>
      </c>
      <c r="C11" s="45">
        <f>SUM(C12)</f>
        <v>60000</v>
      </c>
      <c r="D11" s="45">
        <v>0</v>
      </c>
      <c r="E11" s="46">
        <f>SUM(C11+D11)</f>
        <v>60000</v>
      </c>
      <c r="F11" s="46">
        <f>SUM(F12)</f>
        <v>0</v>
      </c>
      <c r="G11" s="46">
        <f>SUM(G12)</f>
        <v>0</v>
      </c>
      <c r="H11" s="46">
        <f>SUM(H12)</f>
        <v>0</v>
      </c>
      <c r="I11" s="46">
        <f>SUM(I12)</f>
        <v>60000</v>
      </c>
      <c r="J11" s="4"/>
    </row>
    <row r="12" spans="1:10" s="5" customFormat="1" ht="22.5" customHeight="1" hidden="1" thickBot="1">
      <c r="A12" s="36">
        <v>413100</v>
      </c>
      <c r="B12" s="17" t="s">
        <v>42</v>
      </c>
      <c r="C12" s="18">
        <v>60000</v>
      </c>
      <c r="D12" s="18">
        <v>0</v>
      </c>
      <c r="E12" s="42">
        <f>SUM(C12:D12)</f>
        <v>60000</v>
      </c>
      <c r="F12" s="42">
        <v>0</v>
      </c>
      <c r="G12" s="42">
        <v>0</v>
      </c>
      <c r="H12" s="42">
        <v>0</v>
      </c>
      <c r="I12" s="42">
        <v>60000</v>
      </c>
      <c r="J12" s="4"/>
    </row>
    <row r="13" spans="1:10" s="5" customFormat="1" ht="22.5" customHeight="1" thickBot="1">
      <c r="A13" s="43">
        <v>414000</v>
      </c>
      <c r="B13" s="44" t="s">
        <v>2</v>
      </c>
      <c r="C13" s="45">
        <f>SUM(C14:C14)</f>
        <v>80000</v>
      </c>
      <c r="D13" s="45">
        <f>SUM(D14:D14)</f>
        <v>500000</v>
      </c>
      <c r="E13" s="46">
        <f>SUM(C13+D13)</f>
        <v>580000</v>
      </c>
      <c r="F13" s="46">
        <f>SUM(F14)</f>
        <v>0</v>
      </c>
      <c r="G13" s="46">
        <f>SUM(G14)</f>
        <v>80000</v>
      </c>
      <c r="H13" s="46">
        <f>SUM(H14)</f>
        <v>250000</v>
      </c>
      <c r="I13" s="46">
        <f>SUM(I14)</f>
        <v>250000</v>
      </c>
      <c r="J13" s="4"/>
    </row>
    <row r="14" spans="1:10" s="5" customFormat="1" ht="22.5" customHeight="1" hidden="1" thickBot="1">
      <c r="A14" s="47">
        <v>414100</v>
      </c>
      <c r="B14" s="48" t="s">
        <v>43</v>
      </c>
      <c r="C14" s="49">
        <v>80000</v>
      </c>
      <c r="D14" s="49">
        <v>500000</v>
      </c>
      <c r="E14" s="50">
        <f>SUM(C14:D14)</f>
        <v>580000</v>
      </c>
      <c r="F14" s="50">
        <v>0</v>
      </c>
      <c r="G14" s="50">
        <v>80000</v>
      </c>
      <c r="H14" s="50">
        <v>250000</v>
      </c>
      <c r="I14" s="50">
        <v>250000</v>
      </c>
      <c r="J14" s="4"/>
    </row>
    <row r="15" spans="1:10" s="5" customFormat="1" ht="22.5" customHeight="1" thickBot="1">
      <c r="A15" s="51">
        <v>415000</v>
      </c>
      <c r="B15" s="52" t="s">
        <v>3</v>
      </c>
      <c r="C15" s="53">
        <f>SUM(C16)</f>
        <v>320000</v>
      </c>
      <c r="D15" s="53">
        <f>SUM(D16)</f>
        <v>0</v>
      </c>
      <c r="E15" s="54">
        <f aca="true" t="shared" si="0" ref="E15:E36">SUM(C15+D15)</f>
        <v>320000</v>
      </c>
      <c r="F15" s="54">
        <f>SUM(F16)</f>
        <v>70000</v>
      </c>
      <c r="G15" s="54">
        <f>SUM(G16)</f>
        <v>70000</v>
      </c>
      <c r="H15" s="54">
        <f>SUM(H16)</f>
        <v>95000</v>
      </c>
      <c r="I15" s="54">
        <f>SUM(I16)</f>
        <v>85000</v>
      </c>
      <c r="J15" s="4"/>
    </row>
    <row r="16" spans="1:10" ht="36" customHeight="1" hidden="1" thickBot="1">
      <c r="A16" s="55">
        <v>415100</v>
      </c>
      <c r="B16" s="56" t="s">
        <v>44</v>
      </c>
      <c r="C16" s="25">
        <v>320000</v>
      </c>
      <c r="D16" s="25">
        <v>0</v>
      </c>
      <c r="E16" s="57">
        <f t="shared" si="0"/>
        <v>320000</v>
      </c>
      <c r="F16" s="57">
        <v>70000</v>
      </c>
      <c r="G16" s="57">
        <v>70000</v>
      </c>
      <c r="H16" s="57">
        <v>95000</v>
      </c>
      <c r="I16" s="57">
        <v>85000</v>
      </c>
      <c r="J16" s="4"/>
    </row>
    <row r="17" spans="1:10" s="5" customFormat="1" ht="29.25" customHeight="1" thickBot="1">
      <c r="A17" s="43">
        <v>416000</v>
      </c>
      <c r="B17" s="44" t="s">
        <v>4</v>
      </c>
      <c r="C17" s="45">
        <f>SUM(C18:C18)</f>
        <v>390000</v>
      </c>
      <c r="D17" s="45">
        <f>SUM(D18:D18)</f>
        <v>0</v>
      </c>
      <c r="E17" s="46">
        <f t="shared" si="0"/>
        <v>390000</v>
      </c>
      <c r="F17" s="46">
        <f>SUM(F18)</f>
        <v>96000</v>
      </c>
      <c r="G17" s="46">
        <f>SUM(G18)</f>
        <v>96000</v>
      </c>
      <c r="H17" s="46">
        <f>SUM(H18)</f>
        <v>99000</v>
      </c>
      <c r="I17" s="46">
        <f>SUM(I18)</f>
        <v>99000</v>
      </c>
      <c r="J17" s="4"/>
    </row>
    <row r="18" spans="1:10" ht="36" customHeight="1" hidden="1" thickBot="1">
      <c r="A18" s="55">
        <v>416100</v>
      </c>
      <c r="B18" s="56" t="s">
        <v>45</v>
      </c>
      <c r="C18" s="25">
        <v>390000</v>
      </c>
      <c r="D18" s="25">
        <v>0</v>
      </c>
      <c r="E18" s="58">
        <f t="shared" si="0"/>
        <v>390000</v>
      </c>
      <c r="F18" s="58">
        <v>96000</v>
      </c>
      <c r="G18" s="58">
        <v>96000</v>
      </c>
      <c r="H18" s="58">
        <v>99000</v>
      </c>
      <c r="I18" s="58">
        <v>99000</v>
      </c>
      <c r="J18" s="4"/>
    </row>
    <row r="19" spans="1:10" s="5" customFormat="1" ht="22.5" customHeight="1" thickBot="1">
      <c r="A19" s="43">
        <v>421000</v>
      </c>
      <c r="B19" s="44" t="s">
        <v>5</v>
      </c>
      <c r="C19" s="45">
        <f>SUM(C20:C25)</f>
        <v>1530000</v>
      </c>
      <c r="D19" s="45">
        <f>SUM(D20:D25)</f>
        <v>0</v>
      </c>
      <c r="E19" s="46">
        <f t="shared" si="0"/>
        <v>1530000</v>
      </c>
      <c r="F19" s="46">
        <f>SUM(F20:F25)</f>
        <v>327300</v>
      </c>
      <c r="G19" s="46">
        <f>SUM(G20:G25)</f>
        <v>431900</v>
      </c>
      <c r="H19" s="46">
        <f>SUM(H20:H25)</f>
        <v>409400</v>
      </c>
      <c r="I19" s="46">
        <f>SUM(I20:I25)</f>
        <v>361400</v>
      </c>
      <c r="J19" s="4"/>
    </row>
    <row r="20" spans="1:10" ht="22.5" customHeight="1" hidden="1">
      <c r="A20" s="59">
        <v>421100</v>
      </c>
      <c r="B20" s="60" t="s">
        <v>46</v>
      </c>
      <c r="C20" s="61">
        <v>150000</v>
      </c>
      <c r="D20" s="61">
        <v>0</v>
      </c>
      <c r="E20" s="62">
        <f t="shared" si="0"/>
        <v>150000</v>
      </c>
      <c r="F20" s="62">
        <v>50000</v>
      </c>
      <c r="G20" s="62">
        <v>50000</v>
      </c>
      <c r="H20" s="62">
        <v>30000</v>
      </c>
      <c r="I20" s="62">
        <v>20000</v>
      </c>
      <c r="J20" s="4"/>
    </row>
    <row r="21" spans="1:10" ht="22.5" customHeight="1" hidden="1">
      <c r="A21" s="63">
        <v>421200</v>
      </c>
      <c r="B21" s="64" t="s">
        <v>47</v>
      </c>
      <c r="C21" s="65">
        <v>185000</v>
      </c>
      <c r="D21" s="65">
        <v>0</v>
      </c>
      <c r="E21" s="66">
        <f t="shared" si="0"/>
        <v>185000</v>
      </c>
      <c r="F21" s="66">
        <v>42000</v>
      </c>
      <c r="G21" s="66">
        <v>42000</v>
      </c>
      <c r="H21" s="66">
        <v>42000</v>
      </c>
      <c r="I21" s="66">
        <v>59000</v>
      </c>
      <c r="J21" s="4"/>
    </row>
    <row r="22" spans="1:10" ht="22.5" customHeight="1" hidden="1">
      <c r="A22" s="63">
        <v>421300</v>
      </c>
      <c r="B22" s="64" t="s">
        <v>48</v>
      </c>
      <c r="C22" s="65">
        <v>410000</v>
      </c>
      <c r="D22" s="65">
        <v>0</v>
      </c>
      <c r="E22" s="66">
        <f t="shared" si="0"/>
        <v>410000</v>
      </c>
      <c r="F22" s="66">
        <v>72800</v>
      </c>
      <c r="G22" s="66">
        <v>112400</v>
      </c>
      <c r="H22" s="66">
        <v>112400</v>
      </c>
      <c r="I22" s="66">
        <v>112400</v>
      </c>
      <c r="J22" s="4"/>
    </row>
    <row r="23" spans="1:10" ht="22.5" customHeight="1" hidden="1">
      <c r="A23" s="63">
        <v>421400</v>
      </c>
      <c r="B23" s="64" t="s">
        <v>49</v>
      </c>
      <c r="C23" s="65">
        <v>690000</v>
      </c>
      <c r="D23" s="65">
        <v>0</v>
      </c>
      <c r="E23" s="66">
        <f t="shared" si="0"/>
        <v>690000</v>
      </c>
      <c r="F23" s="66">
        <v>160000</v>
      </c>
      <c r="G23" s="66">
        <v>180000</v>
      </c>
      <c r="H23" s="66">
        <v>180000</v>
      </c>
      <c r="I23" s="66">
        <v>170000</v>
      </c>
      <c r="J23" s="4"/>
    </row>
    <row r="24" spans="1:10" ht="22.5" customHeight="1" hidden="1">
      <c r="A24" s="63">
        <v>421500</v>
      </c>
      <c r="B24" s="64" t="s">
        <v>56</v>
      </c>
      <c r="C24" s="65">
        <v>90000</v>
      </c>
      <c r="D24" s="65">
        <v>0</v>
      </c>
      <c r="E24" s="66">
        <f t="shared" si="0"/>
        <v>90000</v>
      </c>
      <c r="F24" s="66">
        <v>0</v>
      </c>
      <c r="G24" s="66">
        <v>45000</v>
      </c>
      <c r="H24" s="66">
        <v>45000</v>
      </c>
      <c r="I24" s="66">
        <v>0</v>
      </c>
      <c r="J24" s="4"/>
    </row>
    <row r="25" spans="1:10" ht="22.5" customHeight="1" hidden="1" thickBot="1">
      <c r="A25" s="67">
        <v>421900</v>
      </c>
      <c r="B25" s="68" t="s">
        <v>13</v>
      </c>
      <c r="C25" s="69">
        <v>5000</v>
      </c>
      <c r="D25" s="69">
        <v>0</v>
      </c>
      <c r="E25" s="70">
        <f t="shared" si="0"/>
        <v>5000</v>
      </c>
      <c r="F25" s="70">
        <v>2500</v>
      </c>
      <c r="G25" s="70">
        <v>2500</v>
      </c>
      <c r="H25" s="70">
        <v>0</v>
      </c>
      <c r="I25" s="70">
        <v>0</v>
      </c>
      <c r="J25" s="4"/>
    </row>
    <row r="26" spans="1:10" s="5" customFormat="1" ht="22.5" customHeight="1" thickBot="1">
      <c r="A26" s="43">
        <v>422000</v>
      </c>
      <c r="B26" s="44" t="s">
        <v>6</v>
      </c>
      <c r="C26" s="46">
        <v>10000</v>
      </c>
      <c r="D26" s="45">
        <v>0</v>
      </c>
      <c r="E26" s="46">
        <f t="shared" si="0"/>
        <v>10000</v>
      </c>
      <c r="F26" s="46">
        <v>1500</v>
      </c>
      <c r="G26" s="46">
        <v>2500</v>
      </c>
      <c r="H26" s="46">
        <v>3000</v>
      </c>
      <c r="I26" s="46">
        <v>3000</v>
      </c>
      <c r="J26" s="4"/>
    </row>
    <row r="27" spans="1:10" s="5" customFormat="1" ht="22.5" customHeight="1" thickBot="1">
      <c r="A27" s="43">
        <v>423000</v>
      </c>
      <c r="B27" s="44" t="s">
        <v>7</v>
      </c>
      <c r="C27" s="45">
        <f>SUM(C28:C33)</f>
        <v>2035000</v>
      </c>
      <c r="D27" s="45">
        <f>SUM(D28:D33)</f>
        <v>0</v>
      </c>
      <c r="E27" s="45">
        <f t="shared" si="0"/>
        <v>2035000</v>
      </c>
      <c r="F27" s="45">
        <f>SUM(F28:F33)</f>
        <v>418800</v>
      </c>
      <c r="G27" s="45">
        <f>SUM(G28:G33)</f>
        <v>681000</v>
      </c>
      <c r="H27" s="45">
        <v>439400</v>
      </c>
      <c r="I27" s="45">
        <f>SUM(I28:I33)</f>
        <v>495800</v>
      </c>
      <c r="J27" s="4"/>
    </row>
    <row r="28" spans="1:10" ht="22.5" customHeight="1" hidden="1">
      <c r="A28" s="71">
        <v>423200</v>
      </c>
      <c r="B28" s="64" t="s">
        <v>14</v>
      </c>
      <c r="C28" s="65">
        <v>440000</v>
      </c>
      <c r="D28" s="65">
        <v>0</v>
      </c>
      <c r="E28" s="65">
        <f t="shared" si="0"/>
        <v>440000</v>
      </c>
      <c r="F28" s="65">
        <v>57400</v>
      </c>
      <c r="G28" s="65">
        <v>159600</v>
      </c>
      <c r="H28" s="65">
        <v>59600</v>
      </c>
      <c r="I28" s="65">
        <v>163400</v>
      </c>
      <c r="J28" s="4"/>
    </row>
    <row r="29" spans="1:10" ht="30.75" customHeight="1" hidden="1">
      <c r="A29" s="71">
        <v>423300</v>
      </c>
      <c r="B29" s="64" t="s">
        <v>15</v>
      </c>
      <c r="C29" s="65">
        <v>30000</v>
      </c>
      <c r="D29" s="65">
        <v>0</v>
      </c>
      <c r="E29" s="65">
        <f t="shared" si="0"/>
        <v>30000</v>
      </c>
      <c r="F29" s="65">
        <v>30000</v>
      </c>
      <c r="G29" s="65">
        <v>0</v>
      </c>
      <c r="H29" s="65">
        <v>0</v>
      </c>
      <c r="I29" s="65">
        <v>0</v>
      </c>
      <c r="J29" s="4"/>
    </row>
    <row r="30" spans="1:10" ht="22.5" customHeight="1" hidden="1">
      <c r="A30" s="63">
        <v>423400</v>
      </c>
      <c r="B30" s="64" t="s">
        <v>16</v>
      </c>
      <c r="C30" s="65">
        <v>300000</v>
      </c>
      <c r="D30" s="65">
        <v>0</v>
      </c>
      <c r="E30" s="65">
        <v>310000</v>
      </c>
      <c r="F30" s="65">
        <v>50400</v>
      </c>
      <c r="G30" s="65">
        <v>110400</v>
      </c>
      <c r="H30" s="65">
        <v>98800</v>
      </c>
      <c r="I30" s="65">
        <v>50400</v>
      </c>
      <c r="J30" s="4"/>
    </row>
    <row r="31" spans="1:10" ht="22.5" customHeight="1" hidden="1">
      <c r="A31" s="63">
        <v>423500</v>
      </c>
      <c r="B31" s="64" t="s">
        <v>17</v>
      </c>
      <c r="C31" s="65">
        <v>1210000</v>
      </c>
      <c r="D31" s="65">
        <v>0</v>
      </c>
      <c r="E31" s="65">
        <f t="shared" si="0"/>
        <v>1210000</v>
      </c>
      <c r="F31" s="65">
        <v>273000</v>
      </c>
      <c r="G31" s="65">
        <v>373000</v>
      </c>
      <c r="H31" s="65">
        <v>282000</v>
      </c>
      <c r="I31" s="65">
        <v>282000</v>
      </c>
      <c r="J31" s="4"/>
    </row>
    <row r="32" spans="1:10" ht="22.5" customHeight="1" hidden="1">
      <c r="A32" s="63">
        <v>423700</v>
      </c>
      <c r="B32" s="64" t="s">
        <v>18</v>
      </c>
      <c r="C32" s="65">
        <v>25000</v>
      </c>
      <c r="D32" s="65">
        <v>0</v>
      </c>
      <c r="E32" s="65">
        <f t="shared" si="0"/>
        <v>25000</v>
      </c>
      <c r="F32" s="65">
        <v>8000</v>
      </c>
      <c r="G32" s="65">
        <v>8000</v>
      </c>
      <c r="H32" s="65">
        <v>9000</v>
      </c>
      <c r="I32" s="65">
        <v>0</v>
      </c>
      <c r="J32" s="4"/>
    </row>
    <row r="33" spans="1:10" ht="22.5" customHeight="1" hidden="1" thickBot="1">
      <c r="A33" s="67">
        <v>423900</v>
      </c>
      <c r="B33" s="72" t="s">
        <v>19</v>
      </c>
      <c r="C33" s="73">
        <v>30000</v>
      </c>
      <c r="D33" s="73">
        <v>0</v>
      </c>
      <c r="E33" s="73">
        <f t="shared" si="0"/>
        <v>30000</v>
      </c>
      <c r="F33" s="73">
        <v>0</v>
      </c>
      <c r="G33" s="73">
        <v>30000</v>
      </c>
      <c r="H33" s="73">
        <v>0</v>
      </c>
      <c r="I33" s="73">
        <v>0</v>
      </c>
      <c r="J33" s="4"/>
    </row>
    <row r="34" spans="1:10" s="5" customFormat="1" ht="22.5" customHeight="1" thickBot="1">
      <c r="A34" s="43">
        <v>424000</v>
      </c>
      <c r="B34" s="44" t="s">
        <v>8</v>
      </c>
      <c r="C34" s="45">
        <f>SUM(+C35)</f>
        <v>20000</v>
      </c>
      <c r="D34" s="45">
        <f>SUM(+D35)</f>
        <v>0</v>
      </c>
      <c r="E34" s="46">
        <f t="shared" si="0"/>
        <v>20000</v>
      </c>
      <c r="F34" s="46">
        <f>SUM(F35)</f>
        <v>10000</v>
      </c>
      <c r="G34" s="46">
        <f>SUM(G35)</f>
        <v>10000</v>
      </c>
      <c r="H34" s="46">
        <f>SUM(H35)</f>
        <v>0</v>
      </c>
      <c r="I34" s="46">
        <f>SUM(I35)</f>
        <v>0</v>
      </c>
      <c r="J34" s="4"/>
    </row>
    <row r="35" spans="1:10" s="3" customFormat="1" ht="22.5" customHeight="1" hidden="1" thickBot="1">
      <c r="A35" s="67">
        <v>424900</v>
      </c>
      <c r="B35" s="68" t="s">
        <v>20</v>
      </c>
      <c r="C35" s="69">
        <v>20000</v>
      </c>
      <c r="D35" s="69">
        <v>0</v>
      </c>
      <c r="E35" s="70">
        <f t="shared" si="0"/>
        <v>20000</v>
      </c>
      <c r="F35" s="70">
        <v>10000</v>
      </c>
      <c r="G35" s="70">
        <v>10000</v>
      </c>
      <c r="H35" s="70">
        <v>0</v>
      </c>
      <c r="I35" s="70">
        <v>0</v>
      </c>
      <c r="J35" s="4"/>
    </row>
    <row r="36" spans="1:10" s="5" customFormat="1" ht="22.5" customHeight="1" thickBot="1">
      <c r="A36" s="43">
        <v>425000</v>
      </c>
      <c r="B36" s="44" t="s">
        <v>9</v>
      </c>
      <c r="C36" s="45">
        <f>SUM(C37:C38)</f>
        <v>233000</v>
      </c>
      <c r="D36" s="45">
        <f>SUM(D38:D38)</f>
        <v>0</v>
      </c>
      <c r="E36" s="46">
        <f t="shared" si="0"/>
        <v>233000</v>
      </c>
      <c r="F36" s="46">
        <f>SUM(F37:F38)</f>
        <v>70000</v>
      </c>
      <c r="G36" s="46">
        <f>SUM(G37:G38)</f>
        <v>63000</v>
      </c>
      <c r="H36" s="46">
        <f>SUM(H37:H38)</f>
        <v>70000</v>
      </c>
      <c r="I36" s="46">
        <f>SUM(I37:I38)</f>
        <v>30000</v>
      </c>
      <c r="J36" s="4"/>
    </row>
    <row r="37" spans="1:10" s="8" customFormat="1" ht="33" customHeight="1" hidden="1">
      <c r="A37" s="55">
        <v>425100</v>
      </c>
      <c r="B37" s="56" t="s">
        <v>50</v>
      </c>
      <c r="C37" s="25">
        <v>20000</v>
      </c>
      <c r="D37" s="25">
        <v>0</v>
      </c>
      <c r="E37" s="57">
        <f>SUM(C37:D37)</f>
        <v>20000</v>
      </c>
      <c r="F37" s="57">
        <v>20000</v>
      </c>
      <c r="G37" s="57">
        <v>0</v>
      </c>
      <c r="H37" s="57">
        <v>0</v>
      </c>
      <c r="I37" s="57">
        <v>0</v>
      </c>
      <c r="J37" s="4"/>
    </row>
    <row r="38" spans="1:10" ht="22.5" customHeight="1" hidden="1" thickBot="1">
      <c r="A38" s="67">
        <v>425200</v>
      </c>
      <c r="B38" s="68" t="s">
        <v>21</v>
      </c>
      <c r="C38" s="69">
        <v>213000</v>
      </c>
      <c r="D38" s="69">
        <v>0</v>
      </c>
      <c r="E38" s="70">
        <f aca="true" t="shared" si="1" ref="E38:E47">SUM(C38+D38)</f>
        <v>213000</v>
      </c>
      <c r="F38" s="70">
        <v>50000</v>
      </c>
      <c r="G38" s="70">
        <v>63000</v>
      </c>
      <c r="H38" s="70">
        <v>70000</v>
      </c>
      <c r="I38" s="70">
        <v>30000</v>
      </c>
      <c r="J38" s="4"/>
    </row>
    <row r="39" spans="1:10" s="5" customFormat="1" ht="22.5" customHeight="1" thickBot="1">
      <c r="A39" s="43">
        <v>426000</v>
      </c>
      <c r="B39" s="44" t="s">
        <v>10</v>
      </c>
      <c r="C39" s="45">
        <f>SUM(C40:C44)</f>
        <v>475000</v>
      </c>
      <c r="D39" s="45">
        <f>SUM(D40:D44)</f>
        <v>0</v>
      </c>
      <c r="E39" s="46">
        <f t="shared" si="1"/>
        <v>475000</v>
      </c>
      <c r="F39" s="46">
        <f>SUM(F40:F44)</f>
        <v>200000</v>
      </c>
      <c r="G39" s="46">
        <f>SUM(G40:G44)</f>
        <v>145000</v>
      </c>
      <c r="H39" s="46">
        <f>SUM(H40:H44)</f>
        <v>80000</v>
      </c>
      <c r="I39" s="46">
        <f>SUM(I40:I44)</f>
        <v>50000</v>
      </c>
      <c r="J39" s="4"/>
    </row>
    <row r="40" spans="1:10" ht="22.5" customHeight="1" hidden="1">
      <c r="A40" s="59">
        <v>426100</v>
      </c>
      <c r="B40" s="60" t="s">
        <v>22</v>
      </c>
      <c r="C40" s="61">
        <v>100000</v>
      </c>
      <c r="D40" s="61">
        <v>0</v>
      </c>
      <c r="E40" s="62">
        <f t="shared" si="1"/>
        <v>100000</v>
      </c>
      <c r="F40" s="62">
        <v>50000</v>
      </c>
      <c r="G40" s="62">
        <v>50000</v>
      </c>
      <c r="H40" s="62">
        <v>0</v>
      </c>
      <c r="I40" s="62">
        <v>0</v>
      </c>
      <c r="J40" s="4"/>
    </row>
    <row r="41" spans="1:10" ht="22.5" customHeight="1" hidden="1">
      <c r="A41" s="63">
        <v>426300</v>
      </c>
      <c r="B41" s="64" t="s">
        <v>23</v>
      </c>
      <c r="C41" s="65">
        <v>80000</v>
      </c>
      <c r="D41" s="65">
        <v>0</v>
      </c>
      <c r="E41" s="66">
        <f t="shared" si="1"/>
        <v>80000</v>
      </c>
      <c r="F41" s="66">
        <v>80000</v>
      </c>
      <c r="G41" s="66">
        <v>0</v>
      </c>
      <c r="H41" s="66">
        <v>0</v>
      </c>
      <c r="I41" s="66">
        <v>0</v>
      </c>
      <c r="J41" s="4"/>
    </row>
    <row r="42" spans="1:10" ht="22.5" customHeight="1" hidden="1">
      <c r="A42" s="63">
        <v>426400</v>
      </c>
      <c r="B42" s="64" t="s">
        <v>24</v>
      </c>
      <c r="C42" s="65">
        <v>270000</v>
      </c>
      <c r="D42" s="65">
        <v>0</v>
      </c>
      <c r="E42" s="66">
        <f t="shared" si="1"/>
        <v>270000</v>
      </c>
      <c r="F42" s="66">
        <v>60000</v>
      </c>
      <c r="G42" s="66">
        <v>80000</v>
      </c>
      <c r="H42" s="66">
        <v>80000</v>
      </c>
      <c r="I42" s="66">
        <v>50000</v>
      </c>
      <c r="J42" s="4"/>
    </row>
    <row r="43" spans="1:10" ht="22.5" customHeight="1" hidden="1">
      <c r="A43" s="63">
        <v>426800</v>
      </c>
      <c r="B43" s="64" t="s">
        <v>26</v>
      </c>
      <c r="C43" s="65">
        <v>5000</v>
      </c>
      <c r="D43" s="65">
        <v>0</v>
      </c>
      <c r="E43" s="66">
        <f t="shared" si="1"/>
        <v>5000</v>
      </c>
      <c r="F43" s="66">
        <v>0</v>
      </c>
      <c r="G43" s="66">
        <v>5000</v>
      </c>
      <c r="H43" s="66">
        <v>0</v>
      </c>
      <c r="I43" s="66">
        <v>0</v>
      </c>
      <c r="J43" s="4"/>
    </row>
    <row r="44" spans="1:10" ht="22.5" customHeight="1" hidden="1" thickBot="1">
      <c r="A44" s="67">
        <v>426900</v>
      </c>
      <c r="B44" s="68" t="s">
        <v>25</v>
      </c>
      <c r="C44" s="69">
        <v>20000</v>
      </c>
      <c r="D44" s="69">
        <v>0</v>
      </c>
      <c r="E44" s="70">
        <f t="shared" si="1"/>
        <v>20000</v>
      </c>
      <c r="F44" s="70">
        <v>10000</v>
      </c>
      <c r="G44" s="70">
        <v>10000</v>
      </c>
      <c r="H44" s="70">
        <v>0</v>
      </c>
      <c r="I44" s="70">
        <v>0</v>
      </c>
      <c r="J44" s="4"/>
    </row>
    <row r="45" spans="1:10" ht="22.5" customHeight="1" thickBot="1">
      <c r="A45" s="74">
        <v>465000</v>
      </c>
      <c r="B45" s="75" t="s">
        <v>66</v>
      </c>
      <c r="C45" s="76"/>
      <c r="D45" s="76"/>
      <c r="E45" s="77">
        <f>SUM(F45:I45)</f>
        <v>1000000</v>
      </c>
      <c r="F45" s="77">
        <v>280000</v>
      </c>
      <c r="G45" s="77">
        <v>280000</v>
      </c>
      <c r="H45" s="77">
        <v>240000</v>
      </c>
      <c r="I45" s="77">
        <v>200000</v>
      </c>
      <c r="J45" s="4"/>
    </row>
    <row r="46" spans="1:10" s="5" customFormat="1" ht="22.5" customHeight="1" thickBot="1">
      <c r="A46" s="43">
        <v>482000</v>
      </c>
      <c r="B46" s="44" t="s">
        <v>11</v>
      </c>
      <c r="C46" s="45">
        <f>SUM(C47:C48)</f>
        <v>107000</v>
      </c>
      <c r="D46" s="45">
        <f>SUM(D47:D48)</f>
        <v>0</v>
      </c>
      <c r="E46" s="46">
        <f t="shared" si="1"/>
        <v>107000</v>
      </c>
      <c r="F46" s="46">
        <f>SUM(F47:F48)</f>
        <v>13000</v>
      </c>
      <c r="G46" s="46">
        <f>SUM(G47:G48)</f>
        <v>18000</v>
      </c>
      <c r="H46" s="46">
        <f>SUM(H47:H48)</f>
        <v>48000</v>
      </c>
      <c r="I46" s="46">
        <f>SUM(I47:I48)</f>
        <v>28000</v>
      </c>
      <c r="J46" s="4"/>
    </row>
    <row r="47" spans="1:10" ht="22.5" customHeight="1" hidden="1">
      <c r="A47" s="37">
        <v>482100</v>
      </c>
      <c r="B47" s="19" t="s">
        <v>27</v>
      </c>
      <c r="C47" s="20">
        <v>45000</v>
      </c>
      <c r="D47" s="20">
        <v>0</v>
      </c>
      <c r="E47" s="21">
        <f t="shared" si="1"/>
        <v>45000</v>
      </c>
      <c r="F47" s="21">
        <v>0</v>
      </c>
      <c r="G47" s="21">
        <v>0</v>
      </c>
      <c r="H47" s="21">
        <v>30000</v>
      </c>
      <c r="I47" s="21">
        <v>15000</v>
      </c>
      <c r="J47" s="4"/>
    </row>
    <row r="48" spans="1:10" ht="22.5" customHeight="1" hidden="1" thickBot="1">
      <c r="A48" s="38">
        <v>482200</v>
      </c>
      <c r="B48" s="22" t="s">
        <v>28</v>
      </c>
      <c r="C48" s="23">
        <v>62000</v>
      </c>
      <c r="D48" s="23">
        <v>0</v>
      </c>
      <c r="E48" s="24">
        <v>62000</v>
      </c>
      <c r="F48" s="24">
        <v>13000</v>
      </c>
      <c r="G48" s="24">
        <v>18000</v>
      </c>
      <c r="H48" s="24">
        <v>18000</v>
      </c>
      <c r="I48" s="24">
        <v>13000</v>
      </c>
      <c r="J48" s="4"/>
    </row>
    <row r="49" spans="1:10" ht="24.75" customHeight="1" thickBot="1">
      <c r="A49" s="39"/>
      <c r="B49" s="26" t="s">
        <v>52</v>
      </c>
      <c r="C49" s="27" t="e">
        <f>SUM(C6+C7+C11+C13+C15+C17+C19+C26+C27+C34+C36+C39+C46+#REF!)</f>
        <v>#REF!</v>
      </c>
      <c r="D49" s="27" t="e">
        <f>SUM(D6+D7+D11+D13+D15+D17+D19+D26+D27+D34+D36+D39+D46+#REF!)</f>
        <v>#REF!</v>
      </c>
      <c r="E49" s="27">
        <f>SUM(E6+E7+E11+E13+E15+E17+E19+E26+E27+E34+E36+E39+E46+E45)</f>
        <v>20500000</v>
      </c>
      <c r="F49" s="27">
        <f>SUM(F6+F7+F11+F13+F15+F17+F19+F26+F27+F34+F36+F39+F46+F45)</f>
        <v>4942600</v>
      </c>
      <c r="G49" s="27">
        <f>SUM(G6+G7+G11+G13+G15+G17+G19+G26+G27+G34+G36+G39+G46+G45)</f>
        <v>5368400</v>
      </c>
      <c r="H49" s="27">
        <f>SUM(H6+H7+H11+H13+H15+H17+H19+H26+H27+H34+H36+H39+H46+H45)</f>
        <v>5201800</v>
      </c>
      <c r="I49" s="27">
        <f>SUM(I6+I7+I11+I13+I15+I17+I19+I26+I27+I34+I36+I39+I46+I45)</f>
        <v>4987200</v>
      </c>
      <c r="J49" s="1"/>
    </row>
    <row r="50" spans="1:9" s="2" customFormat="1" ht="24.75" customHeight="1">
      <c r="A50" s="40"/>
      <c r="B50" s="28"/>
      <c r="C50" s="29"/>
      <c r="D50" s="29"/>
      <c r="E50" s="29"/>
      <c r="F50" s="29"/>
      <c r="G50" s="29"/>
      <c r="H50" s="29"/>
      <c r="I50" s="29"/>
    </row>
    <row r="51" spans="1:9" s="2" customFormat="1" ht="24.75" customHeight="1">
      <c r="A51" s="41"/>
      <c r="B51" s="30"/>
      <c r="C51" s="31"/>
      <c r="D51" s="31"/>
      <c r="E51" s="31"/>
      <c r="F51" s="31"/>
      <c r="G51" s="31"/>
      <c r="H51" s="31"/>
      <c r="I51" s="31"/>
    </row>
    <row r="52" spans="1:9" s="2" customFormat="1" ht="24.75" customHeight="1">
      <c r="A52" s="41"/>
      <c r="B52" s="30"/>
      <c r="C52" s="31"/>
      <c r="D52" s="31"/>
      <c r="E52" s="31"/>
      <c r="F52" s="31"/>
      <c r="G52" s="31"/>
      <c r="H52" s="31"/>
      <c r="I52" s="31"/>
    </row>
    <row r="53" spans="1:9" s="2" customFormat="1" ht="24.75" customHeight="1">
      <c r="A53" s="41"/>
      <c r="B53" s="30"/>
      <c r="C53" s="31"/>
      <c r="D53" s="31"/>
      <c r="E53" s="31"/>
      <c r="F53" s="31"/>
      <c r="G53" s="31"/>
      <c r="H53" s="31"/>
      <c r="I53" s="31"/>
    </row>
    <row r="54" spans="1:9" s="2" customFormat="1" ht="24.75" customHeight="1">
      <c r="A54" s="41"/>
      <c r="B54" s="30"/>
      <c r="C54" s="31"/>
      <c r="D54" s="31"/>
      <c r="E54" s="31"/>
      <c r="F54" s="31"/>
      <c r="G54" s="31"/>
      <c r="H54" s="31"/>
      <c r="I54" s="31"/>
    </row>
    <row r="55" spans="1:9" s="2" customFormat="1" ht="24.75" customHeight="1">
      <c r="A55" s="41"/>
      <c r="B55" s="30"/>
      <c r="C55" s="31"/>
      <c r="D55" s="31"/>
      <c r="E55" s="31"/>
      <c r="F55" s="31"/>
      <c r="G55" s="31"/>
      <c r="H55" s="31"/>
      <c r="I55" s="31"/>
    </row>
    <row r="56" spans="1:9" ht="24.75" customHeight="1">
      <c r="A56" s="41"/>
      <c r="B56" s="30"/>
      <c r="C56" s="31"/>
      <c r="D56" s="31"/>
      <c r="E56" s="31"/>
      <c r="F56" s="31"/>
      <c r="G56" s="31"/>
      <c r="H56" s="31"/>
      <c r="I56" s="31"/>
    </row>
    <row r="57" spans="1:9" s="2" customFormat="1" ht="24.75" customHeight="1">
      <c r="A57" s="41"/>
      <c r="B57" s="30"/>
      <c r="C57" s="31"/>
      <c r="D57" s="31"/>
      <c r="E57" s="31"/>
      <c r="F57" s="31"/>
      <c r="G57" s="31"/>
      <c r="H57" s="31"/>
      <c r="I57" s="31"/>
    </row>
    <row r="58" spans="1:9" s="2" customFormat="1" ht="24.75" customHeight="1">
      <c r="A58" s="41"/>
      <c r="B58" s="30"/>
      <c r="C58" s="31"/>
      <c r="D58" s="31"/>
      <c r="E58" s="31"/>
      <c r="F58" s="31"/>
      <c r="G58" s="31"/>
      <c r="H58" s="31"/>
      <c r="I58" s="31"/>
    </row>
    <row r="59" spans="1:9" s="2" customFormat="1" ht="24.75" customHeight="1">
      <c r="A59" s="41"/>
      <c r="B59" s="30"/>
      <c r="C59" s="31"/>
      <c r="D59" s="31"/>
      <c r="E59" s="31"/>
      <c r="F59" s="31"/>
      <c r="G59" s="31"/>
      <c r="H59" s="31"/>
      <c r="I59" s="31"/>
    </row>
    <row r="60" spans="1:9" s="2" customFormat="1" ht="24.75" customHeight="1">
      <c r="A60" s="41"/>
      <c r="B60" s="30"/>
      <c r="C60" s="31"/>
      <c r="D60" s="31"/>
      <c r="E60" s="31"/>
      <c r="F60" s="31"/>
      <c r="G60" s="31"/>
      <c r="H60" s="31"/>
      <c r="I60" s="31"/>
    </row>
    <row r="61" spans="1:9" s="2" customFormat="1" ht="24.75" customHeight="1">
      <c r="A61" s="41"/>
      <c r="B61" s="30"/>
      <c r="C61" s="31"/>
      <c r="D61" s="31"/>
      <c r="E61" s="31"/>
      <c r="F61" s="31"/>
      <c r="G61" s="31"/>
      <c r="H61" s="31"/>
      <c r="I61" s="31"/>
    </row>
    <row r="62" spans="1:9" s="2" customFormat="1" ht="24.75" customHeight="1">
      <c r="A62" s="40"/>
      <c r="B62" s="28"/>
      <c r="C62" s="29"/>
      <c r="D62" s="29"/>
      <c r="E62" s="29"/>
      <c r="F62" s="29"/>
      <c r="G62" s="29"/>
      <c r="H62" s="29"/>
      <c r="I62" s="29"/>
    </row>
    <row r="63" spans="1:9" s="2" customFormat="1" ht="24.75" customHeight="1">
      <c r="A63" s="41"/>
      <c r="B63" s="30"/>
      <c r="C63" s="31"/>
      <c r="D63" s="31"/>
      <c r="E63" s="31"/>
      <c r="F63" s="31"/>
      <c r="G63" s="31"/>
      <c r="H63" s="31"/>
      <c r="I63" s="31"/>
    </row>
    <row r="64" spans="1:9" s="2" customFormat="1" ht="24.75" customHeight="1">
      <c r="A64" s="40"/>
      <c r="B64" s="28"/>
      <c r="C64" s="29"/>
      <c r="D64" s="29"/>
      <c r="E64" s="29"/>
      <c r="F64" s="29"/>
      <c r="G64" s="29"/>
      <c r="H64" s="29"/>
      <c r="I64" s="29"/>
    </row>
    <row r="65" spans="1:9" s="2" customFormat="1" ht="24.75" customHeight="1">
      <c r="A65" s="41"/>
      <c r="B65" s="30"/>
      <c r="C65" s="31"/>
      <c r="D65" s="31"/>
      <c r="E65" s="31"/>
      <c r="F65" s="31"/>
      <c r="G65" s="31"/>
      <c r="H65" s="31"/>
      <c r="I65" s="31"/>
    </row>
    <row r="66" spans="1:9" s="2" customFormat="1" ht="24.75" customHeight="1">
      <c r="A66" s="41"/>
      <c r="B66" s="30"/>
      <c r="C66" s="31"/>
      <c r="D66" s="31"/>
      <c r="E66" s="31"/>
      <c r="F66" s="31"/>
      <c r="G66" s="31"/>
      <c r="H66" s="31"/>
      <c r="I66" s="31"/>
    </row>
    <row r="67" spans="1:9" s="2" customFormat="1" ht="24.75" customHeight="1">
      <c r="A67" s="41"/>
      <c r="B67" s="30"/>
      <c r="C67" s="31"/>
      <c r="D67" s="31"/>
      <c r="E67" s="31"/>
      <c r="F67" s="31"/>
      <c r="G67" s="31"/>
      <c r="H67" s="31"/>
      <c r="I67" s="31"/>
    </row>
    <row r="68" spans="1:9" s="2" customFormat="1" ht="24.75" customHeight="1">
      <c r="A68" s="41"/>
      <c r="B68" s="30"/>
      <c r="C68" s="31"/>
      <c r="D68" s="31"/>
      <c r="E68" s="31"/>
      <c r="F68" s="31"/>
      <c r="G68" s="31"/>
      <c r="H68" s="31"/>
      <c r="I68" s="31"/>
    </row>
    <row r="69" spans="1:9" s="2" customFormat="1" ht="24.75" customHeight="1">
      <c r="A69" s="40"/>
      <c r="B69" s="28"/>
      <c r="C69" s="29"/>
      <c r="D69" s="29"/>
      <c r="E69" s="29"/>
      <c r="F69" s="29"/>
      <c r="G69" s="29"/>
      <c r="H69" s="29"/>
      <c r="I69" s="29"/>
    </row>
    <row r="70" spans="1:9" s="2" customFormat="1" ht="24.75" customHeight="1">
      <c r="A70" s="41"/>
      <c r="B70" s="30"/>
      <c r="C70" s="31"/>
      <c r="D70" s="31"/>
      <c r="E70" s="31"/>
      <c r="F70" s="31"/>
      <c r="G70" s="31"/>
      <c r="H70" s="31"/>
      <c r="I70" s="31"/>
    </row>
    <row r="71" spans="1:9" s="2" customFormat="1" ht="24.75" customHeight="1">
      <c r="A71" s="41"/>
      <c r="B71" s="30"/>
      <c r="C71" s="31"/>
      <c r="D71" s="31"/>
      <c r="E71" s="31"/>
      <c r="F71" s="31"/>
      <c r="G71" s="31"/>
      <c r="H71" s="31"/>
      <c r="I71" s="31"/>
    </row>
    <row r="72" spans="1:9" s="2" customFormat="1" ht="24.75" customHeight="1">
      <c r="A72" s="41"/>
      <c r="B72" s="30"/>
      <c r="C72" s="31"/>
      <c r="D72" s="31"/>
      <c r="E72" s="31"/>
      <c r="F72" s="31"/>
      <c r="G72" s="31"/>
      <c r="H72" s="31"/>
      <c r="I72" s="31"/>
    </row>
    <row r="73" spans="1:9" s="2" customFormat="1" ht="24.75" customHeight="1">
      <c r="A73" s="41"/>
      <c r="B73" s="30"/>
      <c r="C73" s="31"/>
      <c r="D73" s="31"/>
      <c r="E73" s="31"/>
      <c r="F73" s="31"/>
      <c r="G73" s="31"/>
      <c r="H73" s="31"/>
      <c r="I73" s="31"/>
    </row>
    <row r="74" spans="1:9" s="2" customFormat="1" ht="24.75" customHeight="1">
      <c r="A74" s="41"/>
      <c r="B74" s="30"/>
      <c r="C74" s="31"/>
      <c r="D74" s="31"/>
      <c r="E74" s="31"/>
      <c r="F74" s="31"/>
      <c r="G74" s="31"/>
      <c r="H74" s="31"/>
      <c r="I74" s="31"/>
    </row>
    <row r="75" spans="1:9" s="2" customFormat="1" ht="24.75" customHeight="1">
      <c r="A75" s="41"/>
      <c r="B75" s="30"/>
      <c r="C75" s="31"/>
      <c r="D75" s="31"/>
      <c r="E75" s="31"/>
      <c r="F75" s="31"/>
      <c r="G75" s="31"/>
      <c r="H75" s="31"/>
      <c r="I75" s="31"/>
    </row>
    <row r="76" spans="1:9" s="2" customFormat="1" ht="24.75" customHeight="1">
      <c r="A76" s="41"/>
      <c r="B76" s="30"/>
      <c r="C76" s="31"/>
      <c r="D76" s="31"/>
      <c r="E76" s="31"/>
      <c r="F76" s="31"/>
      <c r="G76" s="31"/>
      <c r="H76" s="31"/>
      <c r="I76" s="31"/>
    </row>
    <row r="77" spans="1:9" s="2" customFormat="1" ht="24.75" customHeight="1">
      <c r="A77" s="41"/>
      <c r="B77" s="30"/>
      <c r="C77" s="31"/>
      <c r="D77" s="31"/>
      <c r="E77" s="31"/>
      <c r="F77" s="31"/>
      <c r="G77" s="31"/>
      <c r="H77" s="31"/>
      <c r="I77" s="31"/>
    </row>
    <row r="78" spans="1:9" s="2" customFormat="1" ht="24.75" customHeight="1">
      <c r="A78" s="41"/>
      <c r="B78" s="30"/>
      <c r="C78" s="31"/>
      <c r="D78" s="31"/>
      <c r="E78" s="31"/>
      <c r="F78" s="31"/>
      <c r="G78" s="31"/>
      <c r="H78" s="31"/>
      <c r="I78" s="31"/>
    </row>
    <row r="79" spans="1:9" s="2" customFormat="1" ht="24.75" customHeight="1">
      <c r="A79" s="40"/>
      <c r="B79" s="28"/>
      <c r="C79" s="29"/>
      <c r="D79" s="29"/>
      <c r="E79" s="29"/>
      <c r="F79" s="29"/>
      <c r="G79" s="29"/>
      <c r="H79" s="29"/>
      <c r="I79" s="29"/>
    </row>
    <row r="80" spans="1:9" s="2" customFormat="1" ht="24.75" customHeight="1">
      <c r="A80" s="41"/>
      <c r="B80" s="30"/>
      <c r="C80" s="31"/>
      <c r="D80" s="31"/>
      <c r="E80" s="31"/>
      <c r="F80" s="31"/>
      <c r="G80" s="31"/>
      <c r="H80" s="31"/>
      <c r="I80" s="31"/>
    </row>
    <row r="81" spans="1:9" s="2" customFormat="1" ht="24.75" customHeight="1">
      <c r="A81" s="41"/>
      <c r="B81" s="30"/>
      <c r="C81" s="31"/>
      <c r="D81" s="31"/>
      <c r="E81" s="31"/>
      <c r="F81" s="31"/>
      <c r="G81" s="31"/>
      <c r="H81" s="31"/>
      <c r="I81" s="31"/>
    </row>
    <row r="82" spans="1:9" s="2" customFormat="1" ht="24.75" customHeight="1">
      <c r="A82" s="40"/>
      <c r="B82" s="28"/>
      <c r="C82" s="29"/>
      <c r="D82" s="29"/>
      <c r="E82" s="29"/>
      <c r="F82" s="29"/>
      <c r="G82" s="29"/>
      <c r="H82" s="29"/>
      <c r="I82" s="29"/>
    </row>
    <row r="83" spans="1:9" s="2" customFormat="1" ht="24.75" customHeight="1">
      <c r="A83" s="41"/>
      <c r="B83" s="30"/>
      <c r="C83" s="31"/>
      <c r="D83" s="31"/>
      <c r="E83" s="31"/>
      <c r="F83" s="31"/>
      <c r="G83" s="31"/>
      <c r="H83" s="31"/>
      <c r="I83" s="31"/>
    </row>
    <row r="84" spans="1:9" s="2" customFormat="1" ht="24.75" customHeight="1">
      <c r="A84" s="41"/>
      <c r="B84" s="30"/>
      <c r="C84" s="31"/>
      <c r="D84" s="31"/>
      <c r="E84" s="31"/>
      <c r="F84" s="31"/>
      <c r="G84" s="31"/>
      <c r="H84" s="31"/>
      <c r="I84" s="31"/>
    </row>
    <row r="85" spans="1:9" s="2" customFormat="1" ht="24.75" customHeight="1">
      <c r="A85" s="41"/>
      <c r="B85" s="30"/>
      <c r="C85" s="31"/>
      <c r="D85" s="31"/>
      <c r="E85" s="31"/>
      <c r="F85" s="31"/>
      <c r="G85" s="31"/>
      <c r="H85" s="31"/>
      <c r="I85" s="31"/>
    </row>
    <row r="86" spans="1:9" s="2" customFormat="1" ht="24.75" customHeight="1">
      <c r="A86" s="41"/>
      <c r="B86" s="30"/>
      <c r="C86" s="31"/>
      <c r="D86" s="31"/>
      <c r="E86" s="31"/>
      <c r="F86" s="31"/>
      <c r="G86" s="31"/>
      <c r="H86" s="31"/>
      <c r="I86" s="31"/>
    </row>
    <row r="87" spans="3:9" ht="15.75">
      <c r="C87" s="32"/>
      <c r="D87" s="32"/>
      <c r="E87" s="32"/>
      <c r="F87" s="32"/>
      <c r="G87" s="32"/>
      <c r="H87" s="32"/>
      <c r="I87" s="32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72"/>
  <sheetViews>
    <sheetView zoomScalePageLayoutView="0" workbookViewId="0" topLeftCell="A153">
      <selection activeCell="M173" sqref="M173"/>
    </sheetView>
  </sheetViews>
  <sheetFormatPr defaultColWidth="9.140625" defaultRowHeight="12.75"/>
  <cols>
    <col min="2" max="2" width="11.7109375" style="6" bestFit="1" customWidth="1"/>
    <col min="3" max="3" width="13.140625" style="6" customWidth="1"/>
    <col min="4" max="4" width="13.00390625" style="6" customWidth="1"/>
    <col min="5" max="5" width="13.7109375" style="6" customWidth="1"/>
    <col min="6" max="6" width="10.421875" style="6" customWidth="1"/>
    <col min="7" max="7" width="12.7109375" style="6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6" t="s">
        <v>29</v>
      </c>
      <c r="C4" s="6">
        <v>950021</v>
      </c>
      <c r="E4" s="6">
        <f>SUM(C4:D4)</f>
        <v>950021</v>
      </c>
    </row>
    <row r="5" spans="2:5" ht="12.75">
      <c r="B5" s="6" t="s">
        <v>30</v>
      </c>
      <c r="C5" s="6">
        <v>950021</v>
      </c>
      <c r="E5" s="6">
        <f aca="true" t="shared" si="0" ref="E5:E15">SUM(C5:D5)</f>
        <v>950021</v>
      </c>
    </row>
    <row r="6" spans="2:5" ht="12.75">
      <c r="B6" s="6" t="s">
        <v>31</v>
      </c>
      <c r="C6" s="6">
        <v>950021</v>
      </c>
      <c r="E6" s="6">
        <f t="shared" si="0"/>
        <v>950021</v>
      </c>
    </row>
    <row r="7" spans="2:5" ht="12.75">
      <c r="B7" s="6" t="s">
        <v>32</v>
      </c>
      <c r="C7" s="6">
        <v>954771.11</v>
      </c>
      <c r="D7" s="6">
        <v>10000</v>
      </c>
      <c r="E7" s="6">
        <f t="shared" si="0"/>
        <v>964771.11</v>
      </c>
    </row>
    <row r="8" spans="2:5" ht="12.75">
      <c r="B8" s="6" t="s">
        <v>33</v>
      </c>
      <c r="C8" s="6">
        <v>954771.11</v>
      </c>
      <c r="D8" s="6">
        <v>10000</v>
      </c>
      <c r="E8" s="6">
        <f t="shared" si="0"/>
        <v>964771.11</v>
      </c>
    </row>
    <row r="9" spans="2:5" ht="12.75">
      <c r="B9" s="6" t="s">
        <v>34</v>
      </c>
      <c r="C9" s="6">
        <v>954771.11</v>
      </c>
      <c r="D9" s="6">
        <v>10000</v>
      </c>
      <c r="E9" s="6">
        <f t="shared" si="0"/>
        <v>964771.11</v>
      </c>
    </row>
    <row r="10" spans="2:5" ht="12.75">
      <c r="B10" s="6" t="s">
        <v>35</v>
      </c>
      <c r="C10" s="6">
        <v>954771.11</v>
      </c>
      <c r="D10" s="6">
        <v>10000</v>
      </c>
      <c r="E10" s="6">
        <f t="shared" si="0"/>
        <v>964771.11</v>
      </c>
    </row>
    <row r="11" spans="2:5" ht="12.75">
      <c r="B11" s="6" t="s">
        <v>36</v>
      </c>
      <c r="C11" s="6">
        <v>954771.11</v>
      </c>
      <c r="D11" s="6">
        <v>10000</v>
      </c>
      <c r="E11" s="6">
        <f t="shared" si="0"/>
        <v>964771.11</v>
      </c>
    </row>
    <row r="12" spans="2:5" ht="12.75">
      <c r="B12" s="6" t="s">
        <v>37</v>
      </c>
      <c r="C12" s="6">
        <v>954771.11</v>
      </c>
      <c r="D12" s="6">
        <v>10000</v>
      </c>
      <c r="E12" s="6">
        <f t="shared" si="0"/>
        <v>964771.11</v>
      </c>
    </row>
    <row r="13" spans="2:5" ht="12.75">
      <c r="B13" s="6" t="s">
        <v>40</v>
      </c>
      <c r="C13" s="6">
        <v>964318.82</v>
      </c>
      <c r="D13" s="6">
        <v>10000</v>
      </c>
      <c r="E13" s="6">
        <f t="shared" si="0"/>
        <v>974318.82</v>
      </c>
    </row>
    <row r="14" spans="2:5" ht="12.75">
      <c r="B14" s="6" t="s">
        <v>38</v>
      </c>
      <c r="C14" s="6">
        <v>964318.82</v>
      </c>
      <c r="D14" s="6">
        <v>10000</v>
      </c>
      <c r="E14" s="6">
        <f t="shared" si="0"/>
        <v>974318.82</v>
      </c>
    </row>
    <row r="15" spans="2:5" ht="12.75">
      <c r="B15" s="6" t="s">
        <v>39</v>
      </c>
      <c r="C15" s="6">
        <v>964318.82</v>
      </c>
      <c r="D15" s="6">
        <v>10000</v>
      </c>
      <c r="E15" s="6">
        <f t="shared" si="0"/>
        <v>974318.82</v>
      </c>
    </row>
    <row r="16" spans="3:10" ht="12.75">
      <c r="C16" s="6">
        <f>SUM(C4:C15)</f>
        <v>11471646.120000001</v>
      </c>
      <c r="D16" s="6">
        <f aca="true" t="shared" si="1" ref="D16:J16">SUM(D4:D15)</f>
        <v>90000</v>
      </c>
      <c r="E16" s="6">
        <f t="shared" si="1"/>
        <v>11561646.120000001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</row>
    <row r="23" spans="2:14" ht="12.75">
      <c r="B23" s="6" t="s">
        <v>29</v>
      </c>
      <c r="C23" s="7">
        <v>980000</v>
      </c>
      <c r="D23" s="6">
        <v>950021</v>
      </c>
      <c r="E23" s="6">
        <f>SUM(C23-D23)</f>
        <v>29979</v>
      </c>
      <c r="G23" s="6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7">
        <v>1010000</v>
      </c>
    </row>
    <row r="24" spans="2:14" ht="12.75">
      <c r="B24" s="6" t="s">
        <v>30</v>
      </c>
      <c r="C24" s="7">
        <v>980000</v>
      </c>
      <c r="D24" s="6">
        <v>950021</v>
      </c>
      <c r="E24" s="6">
        <f aca="true" t="shared" si="2" ref="E24:E34">SUM(C24-D24)</f>
        <v>29979</v>
      </c>
      <c r="G24" s="6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7">
        <v>980000</v>
      </c>
    </row>
    <row r="25" spans="2:14" ht="12.75">
      <c r="B25" s="6" t="s">
        <v>31</v>
      </c>
      <c r="C25" s="7">
        <v>980000</v>
      </c>
      <c r="D25" s="6">
        <v>950021</v>
      </c>
      <c r="E25" s="6">
        <f t="shared" si="2"/>
        <v>29979</v>
      </c>
      <c r="G25" s="6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7">
        <v>980000</v>
      </c>
    </row>
    <row r="26" spans="2:14" ht="12.75">
      <c r="B26" s="6" t="s">
        <v>32</v>
      </c>
      <c r="C26" s="7">
        <v>985000</v>
      </c>
      <c r="D26" s="6">
        <v>960021</v>
      </c>
      <c r="E26" s="6">
        <f t="shared" si="2"/>
        <v>24979</v>
      </c>
      <c r="F26" s="6">
        <v>50000</v>
      </c>
      <c r="G26" s="6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7">
        <v>1010000</v>
      </c>
    </row>
    <row r="27" spans="2:14" ht="12.75">
      <c r="B27" s="6" t="s">
        <v>33</v>
      </c>
      <c r="C27" s="7">
        <v>985000</v>
      </c>
      <c r="D27" s="6">
        <v>960021</v>
      </c>
      <c r="E27" s="6">
        <f t="shared" si="2"/>
        <v>24979</v>
      </c>
      <c r="F27" s="6">
        <v>50000</v>
      </c>
      <c r="G27" s="6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7">
        <v>1035000</v>
      </c>
    </row>
    <row r="28" spans="2:14" ht="12.75">
      <c r="B28" s="6" t="s">
        <v>34</v>
      </c>
      <c r="C28" s="7">
        <v>985000</v>
      </c>
      <c r="D28" s="6">
        <v>960021</v>
      </c>
      <c r="E28" s="6">
        <f t="shared" si="2"/>
        <v>24979</v>
      </c>
      <c r="F28" s="6">
        <v>50000</v>
      </c>
      <c r="G28" s="6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7">
        <v>985000</v>
      </c>
    </row>
    <row r="29" spans="2:14" ht="12.75">
      <c r="B29" s="6" t="s">
        <v>35</v>
      </c>
      <c r="C29" s="7">
        <v>985000</v>
      </c>
      <c r="D29" s="6">
        <v>960021</v>
      </c>
      <c r="E29" s="6">
        <f t="shared" si="2"/>
        <v>24979</v>
      </c>
      <c r="F29" s="6">
        <v>50000</v>
      </c>
      <c r="G29" s="6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7">
        <v>1030000</v>
      </c>
    </row>
    <row r="30" spans="2:14" ht="12.75">
      <c r="B30" s="6" t="s">
        <v>36</v>
      </c>
      <c r="C30" s="7">
        <v>985000</v>
      </c>
      <c r="D30" s="6">
        <v>960021</v>
      </c>
      <c r="E30" s="6">
        <f t="shared" si="2"/>
        <v>24979</v>
      </c>
      <c r="F30" s="6">
        <v>50000</v>
      </c>
      <c r="G30" s="6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7">
        <v>1030000</v>
      </c>
    </row>
    <row r="31" spans="2:14" ht="12.75">
      <c r="B31" s="6" t="s">
        <v>37</v>
      </c>
      <c r="C31" s="7">
        <v>985000</v>
      </c>
      <c r="D31" s="6">
        <v>960021</v>
      </c>
      <c r="E31" s="6">
        <f t="shared" si="2"/>
        <v>24979</v>
      </c>
      <c r="F31" s="6">
        <v>50000</v>
      </c>
      <c r="G31" s="6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7">
        <v>985000</v>
      </c>
    </row>
    <row r="32" spans="2:14" ht="12.75">
      <c r="B32" s="6" t="s">
        <v>40</v>
      </c>
      <c r="C32" s="7">
        <v>995000</v>
      </c>
      <c r="D32" s="6">
        <v>970000</v>
      </c>
      <c r="E32" s="6">
        <f t="shared" si="2"/>
        <v>25000</v>
      </c>
      <c r="F32" s="6">
        <v>50000</v>
      </c>
      <c r="G32" s="6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7">
        <v>1030000</v>
      </c>
    </row>
    <row r="33" spans="2:14" ht="12.75">
      <c r="B33" s="6" t="s">
        <v>38</v>
      </c>
      <c r="C33" s="7">
        <v>995000</v>
      </c>
      <c r="D33" s="6">
        <v>970000</v>
      </c>
      <c r="E33" s="6">
        <f t="shared" si="2"/>
        <v>25000</v>
      </c>
      <c r="F33" s="6">
        <v>50000</v>
      </c>
      <c r="G33" s="6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7">
        <v>995000</v>
      </c>
    </row>
    <row r="34" spans="2:14" ht="12.75">
      <c r="B34" s="6" t="s">
        <v>39</v>
      </c>
      <c r="C34" s="7">
        <v>995000</v>
      </c>
      <c r="D34" s="6">
        <v>970000</v>
      </c>
      <c r="E34" s="6">
        <f t="shared" si="2"/>
        <v>25000</v>
      </c>
      <c r="F34" s="6">
        <v>50000</v>
      </c>
      <c r="G34" s="6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7">
        <v>1020000</v>
      </c>
    </row>
    <row r="35" spans="3:14" ht="12.75">
      <c r="C35" s="7">
        <f aca="true" t="shared" si="6" ref="C35:H35">SUM(C23:C34)</f>
        <v>11835000</v>
      </c>
      <c r="D35" s="6">
        <f t="shared" si="6"/>
        <v>11520189</v>
      </c>
      <c r="E35" s="6">
        <f t="shared" si="6"/>
        <v>314811</v>
      </c>
      <c r="F35" s="6">
        <f t="shared" si="6"/>
        <v>450000</v>
      </c>
      <c r="G35" s="6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6">
        <f>SUM(G35-C35)</f>
        <v>450000</v>
      </c>
      <c r="K38" s="1">
        <v>0.5</v>
      </c>
      <c r="L38" s="1"/>
      <c r="M38" s="1"/>
      <c r="N38" s="1"/>
    </row>
    <row r="39" spans="2:14" ht="12.75">
      <c r="B39" s="6" t="s">
        <v>29</v>
      </c>
      <c r="C39" s="6">
        <v>50000</v>
      </c>
      <c r="K39" s="1">
        <f>SUM(K37*K38/100)</f>
        <v>4900</v>
      </c>
      <c r="L39" s="1"/>
      <c r="M39" s="1"/>
      <c r="N39" s="1"/>
    </row>
    <row r="40" spans="2:14" ht="12.75">
      <c r="B40" s="6" t="s">
        <v>30</v>
      </c>
      <c r="K40" s="1">
        <f>SUM(K37+K39)</f>
        <v>984900</v>
      </c>
      <c r="L40" s="1"/>
      <c r="M40" s="1"/>
      <c r="N40" s="1"/>
    </row>
    <row r="41" spans="2:14" ht="12.75">
      <c r="B41" s="6" t="s">
        <v>31</v>
      </c>
      <c r="K41" s="1">
        <v>1</v>
      </c>
      <c r="L41" s="1"/>
      <c r="M41" s="1"/>
      <c r="N41" s="7">
        <v>980000</v>
      </c>
    </row>
    <row r="42" spans="2:14" ht="12.75">
      <c r="B42" s="6" t="s">
        <v>32</v>
      </c>
      <c r="C42" s="6">
        <v>50000</v>
      </c>
      <c r="K42" s="1">
        <f>SUM(K40*K41/100)</f>
        <v>9849</v>
      </c>
      <c r="L42" s="1"/>
      <c r="M42" s="1"/>
      <c r="N42" s="7">
        <v>980000</v>
      </c>
    </row>
    <row r="43" spans="2:14" ht="12.75">
      <c r="B43" s="6" t="s">
        <v>33</v>
      </c>
      <c r="C43" s="6">
        <v>50000</v>
      </c>
      <c r="K43" s="1">
        <f>SUM(K42+K40)</f>
        <v>994749</v>
      </c>
      <c r="L43" s="1"/>
      <c r="M43" s="1"/>
      <c r="N43" s="7">
        <v>980000</v>
      </c>
    </row>
    <row r="44" spans="2:14" ht="12.75">
      <c r="B44" s="6" t="s">
        <v>34</v>
      </c>
      <c r="N44" s="7">
        <v>985000</v>
      </c>
    </row>
    <row r="45" spans="2:14" ht="12.75">
      <c r="B45" s="6" t="s">
        <v>35</v>
      </c>
      <c r="C45" s="6">
        <v>50000</v>
      </c>
      <c r="N45" s="7">
        <v>985000</v>
      </c>
    </row>
    <row r="46" spans="2:14" ht="12.75">
      <c r="B46" s="6" t="s">
        <v>36</v>
      </c>
      <c r="C46" s="6">
        <v>50000</v>
      </c>
      <c r="N46" s="7">
        <v>985000</v>
      </c>
    </row>
    <row r="47" spans="2:14" ht="12.75">
      <c r="B47" s="6" t="s">
        <v>37</v>
      </c>
      <c r="N47" s="7">
        <v>985000</v>
      </c>
    </row>
    <row r="48" spans="2:14" ht="12.75">
      <c r="B48" s="6" t="s">
        <v>40</v>
      </c>
      <c r="C48" s="6">
        <v>50000</v>
      </c>
      <c r="N48" s="7">
        <v>985000</v>
      </c>
    </row>
    <row r="49" spans="2:14" ht="12.75">
      <c r="B49" s="6" t="s">
        <v>38</v>
      </c>
      <c r="N49" s="7">
        <v>985000</v>
      </c>
    </row>
    <row r="50" spans="2:14" ht="12.75">
      <c r="B50" s="6" t="s">
        <v>39</v>
      </c>
      <c r="C50" s="6">
        <v>50000</v>
      </c>
      <c r="N50" s="7">
        <v>995000</v>
      </c>
    </row>
    <row r="51" spans="3:14" ht="12.75">
      <c r="C51" s="6">
        <f>SUM(C39:C50)</f>
        <v>350000</v>
      </c>
      <c r="N51" s="7">
        <v>995000</v>
      </c>
    </row>
    <row r="52" ht="12.75">
      <c r="N52" s="7">
        <v>995000</v>
      </c>
    </row>
    <row r="134" spans="3:4" ht="12.75">
      <c r="C134" s="6">
        <v>25000000</v>
      </c>
      <c r="D134" s="6">
        <v>1000000</v>
      </c>
    </row>
    <row r="135" spans="3:4" ht="12.75">
      <c r="C135" s="6">
        <f>SUM(C134/4)</f>
        <v>6250000</v>
      </c>
      <c r="D135" s="6">
        <f>SUM(D134/4)</f>
        <v>250000</v>
      </c>
    </row>
    <row r="139" ht="12.75">
      <c r="C139" s="6">
        <v>2050000</v>
      </c>
    </row>
    <row r="140" ht="12.75">
      <c r="C140" s="6">
        <v>100000</v>
      </c>
    </row>
    <row r="141" ht="12.75">
      <c r="C141" s="6">
        <v>24000</v>
      </c>
    </row>
    <row r="142" ht="12.75">
      <c r="C142" s="6">
        <v>1500000</v>
      </c>
    </row>
    <row r="143" ht="12.75">
      <c r="C143" s="6">
        <v>1970000</v>
      </c>
    </row>
    <row r="144" ht="12.75">
      <c r="C144" s="6">
        <v>958560</v>
      </c>
    </row>
    <row r="145" ht="12.75">
      <c r="C145" s="6">
        <f>SUM(C139:C144)</f>
        <v>6602560</v>
      </c>
    </row>
    <row r="146" ht="12.75">
      <c r="C146" s="6">
        <v>2100000</v>
      </c>
    </row>
    <row r="147" ht="12.75">
      <c r="C147" s="6">
        <f>SUM(C145:C146)</f>
        <v>8702560</v>
      </c>
    </row>
    <row r="153" spans="3:5" ht="12.75">
      <c r="C153" s="6">
        <v>70</v>
      </c>
      <c r="D153" s="6">
        <v>370</v>
      </c>
      <c r="E153" s="6">
        <f>SUM(C153*D153)</f>
        <v>25900</v>
      </c>
    </row>
    <row r="154" spans="3:5" ht="12.75">
      <c r="C154" s="6">
        <v>1</v>
      </c>
      <c r="D154" s="6">
        <v>550</v>
      </c>
      <c r="E154" s="6">
        <f aca="true" t="shared" si="7" ref="E154:E169">SUM(C154*D154)</f>
        <v>550</v>
      </c>
    </row>
    <row r="155" spans="3:5" ht="12.75">
      <c r="C155" s="6">
        <v>8</v>
      </c>
      <c r="D155" s="6">
        <v>200</v>
      </c>
      <c r="E155" s="6">
        <f t="shared" si="7"/>
        <v>1600</v>
      </c>
    </row>
    <row r="156" spans="3:5" ht="12.75">
      <c r="C156" s="6">
        <v>5</v>
      </c>
      <c r="D156" s="6">
        <v>165</v>
      </c>
      <c r="E156" s="6">
        <f t="shared" si="7"/>
        <v>825</v>
      </c>
    </row>
    <row r="157" spans="3:5" ht="12.75">
      <c r="C157" s="6">
        <v>100</v>
      </c>
      <c r="D157" s="6">
        <v>3</v>
      </c>
      <c r="E157" s="6">
        <f t="shared" si="7"/>
        <v>300</v>
      </c>
    </row>
    <row r="158" spans="3:5" ht="12.75">
      <c r="C158" s="6">
        <v>150</v>
      </c>
      <c r="D158" s="6">
        <v>6</v>
      </c>
      <c r="E158" s="6">
        <f t="shared" si="7"/>
        <v>900</v>
      </c>
    </row>
    <row r="159" spans="3:5" ht="12.75">
      <c r="C159" s="6">
        <v>5</v>
      </c>
      <c r="D159" s="6">
        <v>30</v>
      </c>
      <c r="E159" s="6">
        <f t="shared" si="7"/>
        <v>150</v>
      </c>
    </row>
    <row r="160" spans="3:5" ht="12.75">
      <c r="C160" s="6">
        <v>2</v>
      </c>
      <c r="D160" s="6">
        <v>35</v>
      </c>
      <c r="E160" s="6">
        <f t="shared" si="7"/>
        <v>70</v>
      </c>
    </row>
    <row r="161" spans="3:5" ht="12.75">
      <c r="C161" s="6">
        <v>5</v>
      </c>
      <c r="D161" s="6">
        <v>6</v>
      </c>
      <c r="E161" s="6">
        <f t="shared" si="7"/>
        <v>30</v>
      </c>
    </row>
    <row r="162" spans="3:5" ht="12.75">
      <c r="C162" s="6">
        <v>5</v>
      </c>
      <c r="D162" s="6">
        <v>23</v>
      </c>
      <c r="E162" s="6">
        <f t="shared" si="7"/>
        <v>115</v>
      </c>
    </row>
    <row r="163" spans="3:5" ht="12.75">
      <c r="C163" s="6">
        <v>2</v>
      </c>
      <c r="D163" s="6">
        <v>28</v>
      </c>
      <c r="E163" s="6">
        <f t="shared" si="7"/>
        <v>56</v>
      </c>
    </row>
    <row r="164" spans="3:5" ht="12.75">
      <c r="C164" s="6">
        <v>4</v>
      </c>
      <c r="D164" s="6">
        <v>85</v>
      </c>
      <c r="E164" s="6">
        <f t="shared" si="7"/>
        <v>340</v>
      </c>
    </row>
    <row r="165" spans="3:5" ht="12.75">
      <c r="C165" s="6">
        <v>2</v>
      </c>
      <c r="D165" s="6">
        <v>1500</v>
      </c>
      <c r="E165" s="6">
        <f t="shared" si="7"/>
        <v>3000</v>
      </c>
    </row>
    <row r="166" spans="3:5" ht="12.75">
      <c r="C166" s="6">
        <v>2</v>
      </c>
      <c r="D166" s="6">
        <v>900</v>
      </c>
      <c r="E166" s="6">
        <f t="shared" si="7"/>
        <v>1800</v>
      </c>
    </row>
    <row r="167" spans="3:5" ht="12.75">
      <c r="C167" s="6">
        <v>2</v>
      </c>
      <c r="D167" s="6">
        <v>1000</v>
      </c>
      <c r="E167" s="6">
        <f t="shared" si="7"/>
        <v>2000</v>
      </c>
    </row>
    <row r="168" spans="3:5" ht="12.75">
      <c r="C168" s="6">
        <v>2</v>
      </c>
      <c r="D168" s="6">
        <v>850</v>
      </c>
      <c r="E168" s="6">
        <f t="shared" si="7"/>
        <v>1700</v>
      </c>
    </row>
    <row r="169" spans="3:5" ht="12.75">
      <c r="C169" s="6">
        <v>2</v>
      </c>
      <c r="D169" s="6">
        <v>1000</v>
      </c>
      <c r="E169" s="6">
        <f t="shared" si="7"/>
        <v>2000</v>
      </c>
    </row>
    <row r="170" ht="12.75">
      <c r="E170" s="6">
        <f>SUM(E153:E169)</f>
        <v>41336</v>
      </c>
    </row>
    <row r="171" ht="12.75">
      <c r="E171" s="6">
        <v>1.2</v>
      </c>
    </row>
    <row r="172" ht="12.75">
      <c r="E172" s="6">
        <f>SUM(E170*E171)</f>
        <v>49603.2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2014-12-22T12:43:52Z</cp:lastPrinted>
  <dcterms:created xsi:type="dcterms:W3CDTF">2008-12-18T08:04:44Z</dcterms:created>
  <dcterms:modified xsi:type="dcterms:W3CDTF">2014-12-23T10:12:50Z</dcterms:modified>
  <cp:category/>
  <cp:version/>
  <cp:contentType/>
  <cp:contentStatus/>
</cp:coreProperties>
</file>