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>
    <definedName name="_xlnm.Print_Area" localSheetId="0">'Klasicni'!$A$1:$S$121</definedName>
  </definedNames>
  <calcPr fullCalcOnLoad="1"/>
</workbook>
</file>

<file path=xl/sharedStrings.xml><?xml version="1.0" encoding="utf-8"?>
<sst xmlns="http://schemas.openxmlformats.org/spreadsheetml/2006/main" count="131" uniqueCount="117">
  <si>
    <t>Социјални доприноси на терет послодавца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</si>
  <si>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</si>
  <si>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</si>
  <si>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</si>
  <si>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</si>
  <si>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</si>
  <si>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</si>
  <si>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</si>
  <si>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</si>
  <si>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</si>
  <si>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</si>
  <si>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 xml:space="preserve">Опис 
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</si>
  <si>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</si>
  <si>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</si>
  <si>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</si>
  <si>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</si>
  <si>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</si>
  <si>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</si>
  <si>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</si>
  <si>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</si>
  <si>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</si>
  <si>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</si>
  <si>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</si>
  <si>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</si>
  <si>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</si>
  <si>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</si>
  <si>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</si>
  <si>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Плате,додаци и накнаде запослених (зараде)</t>
  </si>
  <si>
    <t>Породиљско боловање</t>
  </si>
  <si>
    <t>Накнаде трошкова за превоз на посао и са посла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</si>
  <si>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</si>
  <si>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</si>
  <si>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</si>
  <si>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</si>
  <si>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</si>
  <si>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УКУПНО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</si>
  <si>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</si>
  <si>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</si>
  <si>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</si>
  <si>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</si>
  <si>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 xml:space="preserve">Приходи  из
буџета за период од 01.01. до 31.12.2015.године </t>
  </si>
  <si>
    <t xml:space="preserve">Меморандумске ставке за рефундацију расхода за период од 01.01. до 31.12.2015.године  </t>
  </si>
  <si>
    <t>Остале дотације и трансфери</t>
  </si>
  <si>
    <t>Телефон,телекс и телефакс</t>
  </si>
  <si>
    <t>Интернет и слично</t>
  </si>
  <si>
    <t>Услуге мобилног телефона</t>
  </si>
  <si>
    <t>Пошта</t>
  </si>
  <si>
    <t>Услуге за електричну енергију</t>
  </si>
  <si>
    <t>Централно грејање</t>
  </si>
  <si>
    <t>Услуге заштите имовине</t>
  </si>
  <si>
    <t>Одвоз отпада</t>
  </si>
  <si>
    <t>Услуге чишћења</t>
  </si>
  <si>
    <t>Осигурање остале дугорочне имовине</t>
  </si>
  <si>
    <t>Трошкови путовања у оквиру редовног рада</t>
  </si>
  <si>
    <t>Накнаде члановима управних,надзорних одбора и комисија</t>
  </si>
  <si>
    <t>Остале стручне услуге</t>
  </si>
  <si>
    <t>Бензин</t>
  </si>
  <si>
    <t>Уља и мазива</t>
  </si>
  <si>
    <t>Остали материјал за превозна средства</t>
  </si>
  <si>
    <t>Републичке таксе</t>
  </si>
  <si>
    <t>Општинске таксе</t>
  </si>
  <si>
    <t>Градске таксе</t>
  </si>
  <si>
    <t>Рачунарска опрема</t>
  </si>
  <si>
    <t>Текуће поправке и одржавање опреме за јавну безбедност</t>
  </si>
  <si>
    <t>Текуће поправке и одржавање производне,моторне, непокретне и немоторне опреме</t>
  </si>
  <si>
    <t>Механичке поправке</t>
  </si>
  <si>
    <t>Остале поправке и одржавање опреме за саобраћај</t>
  </si>
  <si>
    <t>Остале  дотације и трансфери</t>
  </si>
  <si>
    <t>Објављивање тендера и информативних огласа</t>
  </si>
  <si>
    <t>Медијске услуге радија и телевизије</t>
  </si>
  <si>
    <t>Услуге водовода и канализације</t>
  </si>
  <si>
    <t>Осигурање запослених у случају несреће на раду</t>
  </si>
  <si>
    <t>Здравствено осигурање запослених</t>
  </si>
  <si>
    <t xml:space="preserve">Остале поправке и одржавање административне опреме </t>
  </si>
  <si>
    <t>Остале компјутерске услуге</t>
  </si>
  <si>
    <t>Трошкови путовања уоквиру  редовног  рада</t>
  </si>
  <si>
    <t>Материјали за образовање и усавршавање запослених</t>
  </si>
  <si>
    <t>Канцеларијски материјал</t>
  </si>
  <si>
    <t>Остале  текуће дотације и трансфери</t>
  </si>
  <si>
    <t>Награде запосленима и остали посебни расходи</t>
  </si>
  <si>
    <t>Исплата накнада за време одсуствовања са посла на терет фондова</t>
  </si>
  <si>
    <t xml:space="preserve">Плате,додаци и накнаде запослених </t>
  </si>
  <si>
    <t>Трошкови платног промета и банкарских услуга</t>
  </si>
  <si>
    <t>Први квартал 2015</t>
  </si>
  <si>
    <t>Други  квартал 2015</t>
  </si>
  <si>
    <t>Трећи квартал 2015</t>
  </si>
  <si>
    <t>Четврти квартал 2015</t>
  </si>
  <si>
    <t>Kонтo</t>
  </si>
  <si>
    <t>Трошкови службених путовања у иностранство</t>
  </si>
  <si>
    <t>Осигурање возила</t>
  </si>
  <si>
    <t xml:space="preserve">Приходи из буџета за период од 01.01. до 31.12.2015.године </t>
  </si>
  <si>
    <t xml:space="preserve">Меморандумске ставке за рефундацију расхода за период од 01.01. до 31.12.2015.године </t>
  </si>
  <si>
    <t>Боловање преко 30 дана</t>
  </si>
  <si>
    <t>Котизација за семинаре</t>
  </si>
  <si>
    <t>Стручна литература за редовне потребе запослених</t>
  </si>
  <si>
    <t>Трошкови превоза за службени пут  у иностранство</t>
  </si>
  <si>
    <t>Трошкови смештаја за службени пут  у иностранство</t>
  </si>
  <si>
    <t>Трошкови службених путовања у земљи</t>
  </si>
  <si>
    <t>Трошкови превоза на службеном  путу</t>
  </si>
  <si>
    <t>Трошкови смештаја на службеном  путу</t>
  </si>
  <si>
    <t>Aдминистративна опрема</t>
  </si>
  <si>
    <t>Штампачи</t>
  </si>
  <si>
    <t>Услуге информисања јавности</t>
  </si>
  <si>
    <t>Пројекција 2017.година</t>
  </si>
  <si>
    <t xml:space="preserve">Укупни расходи и издаци -класичан део  за  2016.годину </t>
  </si>
  <si>
    <t>Укупни расходи и издаци -класичан део - пројекција 2017.година</t>
  </si>
  <si>
    <t>Укупни расходи и издаци -класичан део- пројекција 2018.година</t>
  </si>
  <si>
    <t>Потрошни материјали</t>
  </si>
  <si>
    <t>Први квартал 2016.године</t>
  </si>
  <si>
    <t>Други квартал 2016.године</t>
  </si>
  <si>
    <t>Трећи квартал 2016.године</t>
  </si>
  <si>
    <t>Четврти квартал 2016.године</t>
  </si>
  <si>
    <t>4.1.2.1.</t>
  </si>
  <si>
    <t>ПЛАН РАСХОДА И ИЗДАТАКА ПО КВАРТАЛИМА  -КЛАСИЧАН ДЕО  ЗА 2016.ГОДИНУ</t>
  </si>
  <si>
    <t>Пројектно планирање</t>
  </si>
  <si>
    <t>Клима уређај</t>
  </si>
  <si>
    <t>Израда пројекта дрвореда у ул. Вука Караџића у Обреновцу-пренета обавеза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</si>
</sst>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32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wrapText="1"/>
    </xf>
    <xf numFmtId="4" fontId="9" fillId="32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" fontId="10" fillId="34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/>
    </xf>
    <xf numFmtId="4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2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wrapText="1"/>
    </xf>
    <xf numFmtId="4" fontId="11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4" fontId="10" fillId="34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>
      <alignment horizontal="right"/>
    </xf>
    <xf numFmtId="4" fontId="11" fillId="32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4" fontId="11" fillId="34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4" fontId="1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9" fillId="32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Border="1" applyAlignment="1">
      <alignment/>
    </xf>
    <xf numFmtId="4" fontId="10" fillId="32" borderId="1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/>
    </xf>
    <xf numFmtId="4" fontId="10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wrapText="1"/>
    </xf>
    <xf numFmtId="0" fontId="5" fillId="32" borderId="0" xfId="0" applyFont="1" applyFill="1" applyAlignment="1">
      <alignment/>
    </xf>
    <xf numFmtId="4" fontId="50" fillId="32" borderId="10" xfId="0" applyNumberFormat="1" applyFont="1" applyFill="1" applyBorder="1" applyAlignment="1">
      <alignment/>
    </xf>
    <xf numFmtId="0" fontId="50" fillId="32" borderId="10" xfId="0" applyFont="1" applyFill="1" applyBorder="1" applyAlignment="1">
      <alignment wrapText="1"/>
    </xf>
    <xf numFmtId="4" fontId="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5"/>
  <sheetViews>
    <sheetView tabSelected="1" view="pageBreakPreview" zoomScale="75" zoomScaleSheetLayoutView="75" zoomScalePageLayoutView="0" workbookViewId="0" topLeftCell="A103">
      <selection activeCell="A112" sqref="A112"/>
    </sheetView>
  </sheetViews>
  <sheetFormatPr defaultColWidth="9.140625" defaultRowHeight="12.75"/>
  <cols>
    <col min="1" max="1" width="13.00390625" style="16" customWidth="1"/>
    <col min="2" max="2" width="47.140625" style="9" customWidth="1"/>
    <col min="3" max="3" width="20.8515625" style="10" hidden="1" customWidth="1"/>
    <col min="4" max="4" width="19.57421875" style="10" hidden="1" customWidth="1"/>
    <col min="5" max="9" width="20.00390625" style="10" hidden="1" customWidth="1"/>
    <col min="10" max="10" width="24.140625" style="10" hidden="1" customWidth="1"/>
    <col min="11" max="11" width="29.57421875" style="10" customWidth="1"/>
    <col min="12" max="12" width="13.28125" style="57" hidden="1" customWidth="1"/>
    <col min="13" max="13" width="25.7109375" style="62" hidden="1" customWidth="1"/>
    <col min="14" max="14" width="17.28125" style="15" hidden="1" customWidth="1"/>
    <col min="15" max="15" width="27.7109375" style="62" hidden="1" customWidth="1"/>
    <col min="16" max="19" width="27.7109375" style="62" customWidth="1"/>
    <col min="20" max="20" width="22.00390625" style="0" customWidth="1"/>
    <col min="21" max="21" width="16.57421875" style="0" customWidth="1"/>
    <col min="22" max="22" width="20.140625" style="0" customWidth="1"/>
    <col min="23" max="23" width="13.57421875" style="0" customWidth="1"/>
    <col min="24" max="24" width="13.7109375" style="0" customWidth="1"/>
    <col min="25" max="25" width="14.421875" style="0" bestFit="1" customWidth="1"/>
  </cols>
  <sheetData>
    <row r="1" ht="20.25" customHeight="1"/>
    <row r="2" ht="20.25" customHeight="1">
      <c r="A2" s="17"/>
    </row>
    <row r="3" spans="1:19" s="7" customFormat="1" ht="36.75" customHeight="1">
      <c r="A3" s="16" t="s">
        <v>112</v>
      </c>
      <c r="B3" s="37" t="s">
        <v>113</v>
      </c>
      <c r="C3" s="10"/>
      <c r="D3" s="10"/>
      <c r="E3" s="10"/>
      <c r="F3" s="10"/>
      <c r="G3" s="10"/>
      <c r="H3" s="10"/>
      <c r="I3" s="10"/>
      <c r="J3" s="10"/>
      <c r="K3" s="10"/>
      <c r="L3" s="58"/>
      <c r="M3" s="62"/>
      <c r="N3" s="62"/>
      <c r="O3" s="62"/>
      <c r="P3" s="62"/>
      <c r="Q3" s="62"/>
      <c r="R3" s="62"/>
      <c r="S3" s="62"/>
    </row>
    <row r="4" ht="21.75" customHeight="1"/>
    <row r="5" spans="1:19" s="3" customFormat="1" ht="99" customHeight="1">
      <c r="A5" s="23" t="s">
        <v>87</v>
      </c>
      <c r="B5" s="24" t="s">
        <v>11</v>
      </c>
      <c r="C5" s="25" t="s">
        <v>40</v>
      </c>
      <c r="D5" s="25" t="s">
        <v>41</v>
      </c>
      <c r="E5" s="25" t="s">
        <v>90</v>
      </c>
      <c r="F5" s="25" t="s">
        <v>83</v>
      </c>
      <c r="G5" s="25" t="s">
        <v>84</v>
      </c>
      <c r="H5" s="25" t="s">
        <v>85</v>
      </c>
      <c r="I5" s="25" t="s">
        <v>86</v>
      </c>
      <c r="J5" s="25" t="s">
        <v>91</v>
      </c>
      <c r="K5" s="25" t="s">
        <v>104</v>
      </c>
      <c r="L5" s="56"/>
      <c r="M5" s="63" t="s">
        <v>105</v>
      </c>
      <c r="N5" s="63" t="s">
        <v>103</v>
      </c>
      <c r="O5" s="63" t="s">
        <v>106</v>
      </c>
      <c r="P5" s="63" t="s">
        <v>108</v>
      </c>
      <c r="Q5" s="63" t="s">
        <v>109</v>
      </c>
      <c r="R5" s="63" t="s">
        <v>110</v>
      </c>
      <c r="S5" s="63" t="s">
        <v>111</v>
      </c>
    </row>
    <row r="6" spans="1:21" s="3" customFormat="1" ht="34.5" customHeight="1">
      <c r="A6" s="33">
        <v>411000</v>
      </c>
      <c r="B6" s="34" t="s">
        <v>27</v>
      </c>
      <c r="C6" s="45">
        <f aca="true" t="shared" si="0" ref="C6:S7">SUM(C7)</f>
        <v>11650000</v>
      </c>
      <c r="D6" s="45">
        <f t="shared" si="0"/>
        <v>0</v>
      </c>
      <c r="E6" s="45">
        <f>SUM(E7)</f>
        <v>14000000</v>
      </c>
      <c r="F6" s="45">
        <f aca="true" t="shared" si="1" ref="F6:S6">SUM(F7)</f>
        <v>2546000</v>
      </c>
      <c r="G6" s="45">
        <f t="shared" si="1"/>
        <v>2755000</v>
      </c>
      <c r="H6" s="45">
        <f t="shared" si="1"/>
        <v>2824000</v>
      </c>
      <c r="I6" s="45">
        <f t="shared" si="1"/>
        <v>2745000</v>
      </c>
      <c r="J6" s="45">
        <f t="shared" si="1"/>
        <v>0</v>
      </c>
      <c r="K6" s="45">
        <f t="shared" si="1"/>
        <v>13462000</v>
      </c>
      <c r="L6" s="45">
        <f t="shared" si="1"/>
        <v>573999.9999999999</v>
      </c>
      <c r="M6" s="45">
        <f t="shared" si="1"/>
        <v>15500000</v>
      </c>
      <c r="N6" s="45">
        <f t="shared" si="1"/>
        <v>635499.9999999999</v>
      </c>
      <c r="O6" s="45">
        <f t="shared" si="1"/>
        <v>15500000</v>
      </c>
      <c r="P6" s="45">
        <f t="shared" si="1"/>
        <v>2622000</v>
      </c>
      <c r="Q6" s="45">
        <f t="shared" si="1"/>
        <v>3378000</v>
      </c>
      <c r="R6" s="45">
        <f t="shared" si="1"/>
        <v>3628000</v>
      </c>
      <c r="S6" s="45">
        <f t="shared" si="1"/>
        <v>3834000</v>
      </c>
      <c r="T6" s="5"/>
      <c r="U6" s="5"/>
    </row>
    <row r="7" spans="1:21" s="44" customFormat="1" ht="34.5" customHeight="1">
      <c r="A7" s="41">
        <v>411100</v>
      </c>
      <c r="B7" s="42" t="s">
        <v>81</v>
      </c>
      <c r="C7" s="47">
        <f t="shared" si="0"/>
        <v>11650000</v>
      </c>
      <c r="D7" s="47">
        <f t="shared" si="0"/>
        <v>0</v>
      </c>
      <c r="E7" s="47">
        <f>SUM(E8)</f>
        <v>14000000</v>
      </c>
      <c r="F7" s="47">
        <f t="shared" si="0"/>
        <v>2546000</v>
      </c>
      <c r="G7" s="47">
        <f t="shared" si="0"/>
        <v>2755000</v>
      </c>
      <c r="H7" s="47">
        <f t="shared" si="0"/>
        <v>2824000</v>
      </c>
      <c r="I7" s="47">
        <f t="shared" si="0"/>
        <v>2745000</v>
      </c>
      <c r="J7" s="47">
        <f t="shared" si="0"/>
        <v>0</v>
      </c>
      <c r="K7" s="61">
        <f t="shared" si="0"/>
        <v>13462000</v>
      </c>
      <c r="L7" s="61">
        <f t="shared" si="0"/>
        <v>573999.9999999999</v>
      </c>
      <c r="M7" s="61">
        <f t="shared" si="0"/>
        <v>15500000</v>
      </c>
      <c r="N7" s="61">
        <f t="shared" si="0"/>
        <v>635499.9999999999</v>
      </c>
      <c r="O7" s="61">
        <f t="shared" si="0"/>
        <v>15500000</v>
      </c>
      <c r="P7" s="61">
        <f t="shared" si="0"/>
        <v>2622000</v>
      </c>
      <c r="Q7" s="61">
        <f t="shared" si="0"/>
        <v>3378000</v>
      </c>
      <c r="R7" s="61">
        <f t="shared" si="0"/>
        <v>3628000</v>
      </c>
      <c r="S7" s="61">
        <f t="shared" si="0"/>
        <v>3834000</v>
      </c>
      <c r="T7" s="5"/>
      <c r="U7" s="5"/>
    </row>
    <row r="8" spans="1:25" s="4" customFormat="1" ht="36" customHeight="1">
      <c r="A8" s="29">
        <v>411111</v>
      </c>
      <c r="B8" s="30" t="s">
        <v>27</v>
      </c>
      <c r="C8" s="46">
        <v>11650000</v>
      </c>
      <c r="D8" s="46">
        <v>0</v>
      </c>
      <c r="E8" s="46">
        <v>14000000</v>
      </c>
      <c r="F8" s="46">
        <v>2546000</v>
      </c>
      <c r="G8" s="46">
        <v>2755000</v>
      </c>
      <c r="H8" s="46">
        <v>2824000</v>
      </c>
      <c r="I8" s="46">
        <v>2745000</v>
      </c>
      <c r="J8" s="46">
        <v>0</v>
      </c>
      <c r="K8" s="46">
        <f>SUM(P8:S8)</f>
        <v>13462000</v>
      </c>
      <c r="L8" s="59">
        <f aca="true" t="shared" si="2" ref="L8:L62">SUM(E8*4.1/100)</f>
        <v>573999.9999999999</v>
      </c>
      <c r="M8" s="22">
        <v>15500000</v>
      </c>
      <c r="N8" s="22">
        <f aca="true" t="shared" si="3" ref="N8:N62">SUM(M8*4.1/100)</f>
        <v>635499.9999999999</v>
      </c>
      <c r="O8" s="22">
        <v>15500000</v>
      </c>
      <c r="P8" s="22">
        <v>2622000</v>
      </c>
      <c r="Q8" s="22">
        <v>3378000</v>
      </c>
      <c r="R8" s="22">
        <v>3628000</v>
      </c>
      <c r="S8" s="22">
        <v>3834000</v>
      </c>
      <c r="T8" s="5"/>
      <c r="U8" s="5"/>
      <c r="V8" s="5"/>
      <c r="W8" s="5"/>
      <c r="X8" s="5"/>
      <c r="Y8" s="5"/>
    </row>
    <row r="9" spans="1:21" s="4" customFormat="1" ht="30" customHeight="1">
      <c r="A9" s="26">
        <v>412000</v>
      </c>
      <c r="B9" s="27" t="s">
        <v>0</v>
      </c>
      <c r="C9" s="28">
        <f>SUM(C11:C15)</f>
        <v>2090000</v>
      </c>
      <c r="D9" s="28">
        <f>SUM(D11:D15)</f>
        <v>0</v>
      </c>
      <c r="E9" s="52">
        <f>SUM(E10+E12+E14)</f>
        <v>2720000</v>
      </c>
      <c r="F9" s="52">
        <f aca="true" t="shared" si="4" ref="F9:S9">SUM(F10+F12+F14)</f>
        <v>458000</v>
      </c>
      <c r="G9" s="52">
        <f t="shared" si="4"/>
        <v>543000</v>
      </c>
      <c r="H9" s="52">
        <f t="shared" si="4"/>
        <v>564000</v>
      </c>
      <c r="I9" s="52">
        <f t="shared" si="4"/>
        <v>543000</v>
      </c>
      <c r="J9" s="52">
        <f t="shared" si="4"/>
        <v>0</v>
      </c>
      <c r="K9" s="35">
        <f t="shared" si="4"/>
        <v>2440000</v>
      </c>
      <c r="L9" s="35">
        <f t="shared" si="4"/>
        <v>111519.99999999997</v>
      </c>
      <c r="M9" s="35">
        <f t="shared" si="4"/>
        <v>2880000</v>
      </c>
      <c r="N9" s="35">
        <f t="shared" si="4"/>
        <v>118079.99999999997</v>
      </c>
      <c r="O9" s="35">
        <f t="shared" si="4"/>
        <v>2840000</v>
      </c>
      <c r="P9" s="35">
        <f t="shared" si="4"/>
        <v>475000</v>
      </c>
      <c r="Q9" s="35">
        <f t="shared" si="4"/>
        <v>615500</v>
      </c>
      <c r="R9" s="35">
        <f t="shared" si="4"/>
        <v>655500</v>
      </c>
      <c r="S9" s="35">
        <f t="shared" si="4"/>
        <v>694000</v>
      </c>
      <c r="T9" s="5"/>
      <c r="U9" s="5"/>
    </row>
    <row r="10" spans="1:21" s="4" customFormat="1" ht="30" customHeight="1">
      <c r="A10" s="26">
        <v>412100</v>
      </c>
      <c r="B10" s="50" t="s">
        <v>36</v>
      </c>
      <c r="C10" s="28"/>
      <c r="D10" s="28"/>
      <c r="E10" s="52">
        <f>SUM(E11)</f>
        <v>1800000</v>
      </c>
      <c r="F10" s="52">
        <f aca="true" t="shared" si="5" ref="F10:S10">SUM(F11)</f>
        <v>306000</v>
      </c>
      <c r="G10" s="52">
        <f t="shared" si="5"/>
        <v>360000</v>
      </c>
      <c r="H10" s="52">
        <f t="shared" si="5"/>
        <v>370000</v>
      </c>
      <c r="I10" s="52">
        <f t="shared" si="5"/>
        <v>360000</v>
      </c>
      <c r="J10" s="52">
        <f t="shared" si="5"/>
        <v>0</v>
      </c>
      <c r="K10" s="35">
        <f t="shared" si="5"/>
        <v>1628000</v>
      </c>
      <c r="L10" s="35">
        <f t="shared" si="5"/>
        <v>73799.99999999999</v>
      </c>
      <c r="M10" s="35">
        <f t="shared" si="5"/>
        <v>1900000</v>
      </c>
      <c r="N10" s="35">
        <f t="shared" si="5"/>
        <v>77899.99999999999</v>
      </c>
      <c r="O10" s="35">
        <f t="shared" si="5"/>
        <v>1860000</v>
      </c>
      <c r="P10" s="35">
        <f t="shared" si="5"/>
        <v>315000</v>
      </c>
      <c r="Q10" s="35">
        <f t="shared" si="5"/>
        <v>410000</v>
      </c>
      <c r="R10" s="35">
        <f t="shared" si="5"/>
        <v>438000</v>
      </c>
      <c r="S10" s="35">
        <f t="shared" si="5"/>
        <v>465000</v>
      </c>
      <c r="T10" s="5"/>
      <c r="U10" s="5"/>
    </row>
    <row r="11" spans="1:21" s="4" customFormat="1" ht="30" customHeight="1">
      <c r="A11" s="29">
        <v>412111</v>
      </c>
      <c r="B11" s="30" t="s">
        <v>36</v>
      </c>
      <c r="C11" s="31">
        <v>1400000</v>
      </c>
      <c r="D11" s="31">
        <v>0</v>
      </c>
      <c r="E11" s="31">
        <v>1800000</v>
      </c>
      <c r="F11" s="31">
        <v>306000</v>
      </c>
      <c r="G11" s="31">
        <v>360000</v>
      </c>
      <c r="H11" s="31">
        <v>370000</v>
      </c>
      <c r="I11" s="31">
        <v>360000</v>
      </c>
      <c r="J11" s="31">
        <v>0</v>
      </c>
      <c r="K11" s="68">
        <f>SUM(P11:S11)</f>
        <v>1628000</v>
      </c>
      <c r="L11" s="59">
        <f t="shared" si="2"/>
        <v>73799.99999999999</v>
      </c>
      <c r="M11" s="22">
        <v>1900000</v>
      </c>
      <c r="N11" s="22">
        <f t="shared" si="3"/>
        <v>77899.99999999999</v>
      </c>
      <c r="O11" s="22">
        <v>1860000</v>
      </c>
      <c r="P11" s="22">
        <v>315000</v>
      </c>
      <c r="Q11" s="22">
        <v>410000</v>
      </c>
      <c r="R11" s="22">
        <v>438000</v>
      </c>
      <c r="S11" s="22">
        <v>465000</v>
      </c>
      <c r="T11" s="5"/>
      <c r="U11" s="5"/>
    </row>
    <row r="12" spans="1:21" s="4" customFormat="1" ht="30" customHeight="1">
      <c r="A12" s="48">
        <v>412200</v>
      </c>
      <c r="B12" s="50" t="s">
        <v>37</v>
      </c>
      <c r="C12" s="49"/>
      <c r="D12" s="49"/>
      <c r="E12" s="52">
        <f>SUM(E13)</f>
        <v>800000</v>
      </c>
      <c r="F12" s="52">
        <f aca="true" t="shared" si="6" ref="F12:S12">SUM(F13)</f>
        <v>132000</v>
      </c>
      <c r="G12" s="52">
        <f t="shared" si="6"/>
        <v>160000</v>
      </c>
      <c r="H12" s="52">
        <f t="shared" si="6"/>
        <v>170000</v>
      </c>
      <c r="I12" s="52">
        <f t="shared" si="6"/>
        <v>160000</v>
      </c>
      <c r="J12" s="52">
        <f t="shared" si="6"/>
        <v>0</v>
      </c>
      <c r="K12" s="35">
        <f t="shared" si="6"/>
        <v>710000</v>
      </c>
      <c r="L12" s="35">
        <f t="shared" si="6"/>
        <v>32799.99999999999</v>
      </c>
      <c r="M12" s="35">
        <f t="shared" si="6"/>
        <v>850000</v>
      </c>
      <c r="N12" s="35">
        <f t="shared" si="6"/>
        <v>34849.99999999999</v>
      </c>
      <c r="O12" s="35">
        <f t="shared" si="6"/>
        <v>850000</v>
      </c>
      <c r="P12" s="35">
        <f t="shared" si="6"/>
        <v>140000</v>
      </c>
      <c r="Q12" s="35">
        <f t="shared" si="6"/>
        <v>180000</v>
      </c>
      <c r="R12" s="35">
        <f t="shared" si="6"/>
        <v>190000</v>
      </c>
      <c r="S12" s="35">
        <f t="shared" si="6"/>
        <v>200000</v>
      </c>
      <c r="T12" s="5"/>
      <c r="U12" s="5"/>
    </row>
    <row r="13" spans="1:21" s="4" customFormat="1" ht="30" customHeight="1">
      <c r="A13" s="29">
        <v>412211</v>
      </c>
      <c r="B13" s="30" t="s">
        <v>37</v>
      </c>
      <c r="C13" s="31">
        <v>601000</v>
      </c>
      <c r="D13" s="31">
        <v>0</v>
      </c>
      <c r="E13" s="31">
        <v>800000</v>
      </c>
      <c r="F13" s="31">
        <v>132000</v>
      </c>
      <c r="G13" s="31">
        <v>160000</v>
      </c>
      <c r="H13" s="31">
        <v>170000</v>
      </c>
      <c r="I13" s="31">
        <v>160000</v>
      </c>
      <c r="J13" s="31">
        <v>0</v>
      </c>
      <c r="K13" s="31">
        <f>SUM(P13:S13)</f>
        <v>710000</v>
      </c>
      <c r="L13" s="59">
        <f t="shared" si="2"/>
        <v>32799.99999999999</v>
      </c>
      <c r="M13" s="22">
        <v>850000</v>
      </c>
      <c r="N13" s="22">
        <f t="shared" si="3"/>
        <v>34849.99999999999</v>
      </c>
      <c r="O13" s="22">
        <v>850000</v>
      </c>
      <c r="P13" s="22">
        <v>140000</v>
      </c>
      <c r="Q13" s="22">
        <v>180000</v>
      </c>
      <c r="R13" s="22">
        <v>190000</v>
      </c>
      <c r="S13" s="22">
        <v>200000</v>
      </c>
      <c r="T13" s="5"/>
      <c r="U13" s="5"/>
    </row>
    <row r="14" spans="1:21" s="4" customFormat="1" ht="30" customHeight="1">
      <c r="A14" s="51">
        <v>412300</v>
      </c>
      <c r="B14" s="50" t="s">
        <v>38</v>
      </c>
      <c r="C14" s="52"/>
      <c r="D14" s="52"/>
      <c r="E14" s="52">
        <f>SUM(E15)</f>
        <v>120000</v>
      </c>
      <c r="F14" s="52">
        <f aca="true" t="shared" si="7" ref="F14:S14">SUM(F15)</f>
        <v>20000</v>
      </c>
      <c r="G14" s="52">
        <f t="shared" si="7"/>
        <v>23000</v>
      </c>
      <c r="H14" s="52">
        <f t="shared" si="7"/>
        <v>24000</v>
      </c>
      <c r="I14" s="52">
        <f t="shared" si="7"/>
        <v>23000</v>
      </c>
      <c r="J14" s="52">
        <f t="shared" si="7"/>
        <v>0</v>
      </c>
      <c r="K14" s="35">
        <f t="shared" si="7"/>
        <v>102000</v>
      </c>
      <c r="L14" s="35">
        <f t="shared" si="7"/>
        <v>4919.999999999999</v>
      </c>
      <c r="M14" s="35">
        <f t="shared" si="7"/>
        <v>130000</v>
      </c>
      <c r="N14" s="35">
        <f t="shared" si="7"/>
        <v>5330</v>
      </c>
      <c r="O14" s="35">
        <f t="shared" si="7"/>
        <v>130000</v>
      </c>
      <c r="P14" s="35">
        <f t="shared" si="7"/>
        <v>20000</v>
      </c>
      <c r="Q14" s="35">
        <f t="shared" si="7"/>
        <v>25500</v>
      </c>
      <c r="R14" s="35">
        <f t="shared" si="7"/>
        <v>27500</v>
      </c>
      <c r="S14" s="35">
        <f t="shared" si="7"/>
        <v>29000</v>
      </c>
      <c r="T14" s="5"/>
      <c r="U14" s="5"/>
    </row>
    <row r="15" spans="1:21" s="4" customFormat="1" ht="30" customHeight="1">
      <c r="A15" s="29">
        <v>412311</v>
      </c>
      <c r="B15" s="30" t="s">
        <v>38</v>
      </c>
      <c r="C15" s="31">
        <v>89000</v>
      </c>
      <c r="D15" s="31">
        <v>0</v>
      </c>
      <c r="E15" s="31">
        <v>120000</v>
      </c>
      <c r="F15" s="31">
        <v>20000</v>
      </c>
      <c r="G15" s="31">
        <v>23000</v>
      </c>
      <c r="H15" s="31">
        <v>24000</v>
      </c>
      <c r="I15" s="31">
        <v>23000</v>
      </c>
      <c r="J15" s="31">
        <v>0</v>
      </c>
      <c r="K15" s="68">
        <f>SUM(P15:S15)</f>
        <v>102000</v>
      </c>
      <c r="L15" s="59">
        <f t="shared" si="2"/>
        <v>4919.999999999999</v>
      </c>
      <c r="M15" s="22">
        <v>130000</v>
      </c>
      <c r="N15" s="22">
        <f t="shared" si="3"/>
        <v>5330</v>
      </c>
      <c r="O15" s="22">
        <v>130000</v>
      </c>
      <c r="P15" s="22">
        <v>20000</v>
      </c>
      <c r="Q15" s="22">
        <v>25500</v>
      </c>
      <c r="R15" s="22">
        <v>27500</v>
      </c>
      <c r="S15" s="22">
        <v>29000</v>
      </c>
      <c r="T15" s="5"/>
      <c r="U15" s="5"/>
    </row>
    <row r="16" spans="1:21" s="4" customFormat="1" ht="22.5" customHeight="1">
      <c r="A16" s="26">
        <v>414000</v>
      </c>
      <c r="B16" s="27" t="s">
        <v>1</v>
      </c>
      <c r="C16" s="28">
        <f>SUM(C18:C18)</f>
        <v>80000</v>
      </c>
      <c r="D16" s="28">
        <f>SUM(D18:D18)</f>
        <v>500000</v>
      </c>
      <c r="E16" s="28">
        <f>SUM(E17)</f>
        <v>1040000</v>
      </c>
      <c r="F16" s="28">
        <f aca="true" t="shared" si="8" ref="F16:S16">SUM(F17)</f>
        <v>0</v>
      </c>
      <c r="G16" s="28">
        <f t="shared" si="8"/>
        <v>0</v>
      </c>
      <c r="H16" s="28">
        <f t="shared" si="8"/>
        <v>200000</v>
      </c>
      <c r="I16" s="28">
        <f t="shared" si="8"/>
        <v>200000</v>
      </c>
      <c r="J16" s="28">
        <f t="shared" si="8"/>
        <v>1040000</v>
      </c>
      <c r="K16" s="28">
        <f t="shared" si="8"/>
        <v>1440000</v>
      </c>
      <c r="L16" s="28">
        <f t="shared" si="8"/>
        <v>42639.99999999999</v>
      </c>
      <c r="M16" s="28">
        <f t="shared" si="8"/>
        <v>980000</v>
      </c>
      <c r="N16" s="28">
        <f t="shared" si="8"/>
        <v>40179.99999999999</v>
      </c>
      <c r="O16" s="28">
        <f t="shared" si="8"/>
        <v>980000</v>
      </c>
      <c r="P16" s="28">
        <f t="shared" si="8"/>
        <v>270000</v>
      </c>
      <c r="Q16" s="28">
        <f t="shared" si="8"/>
        <v>360000</v>
      </c>
      <c r="R16" s="28">
        <f t="shared" si="8"/>
        <v>360000</v>
      </c>
      <c r="S16" s="28">
        <f t="shared" si="8"/>
        <v>450000</v>
      </c>
      <c r="T16" s="5"/>
      <c r="U16" s="5"/>
    </row>
    <row r="17" spans="1:21" s="4" customFormat="1" ht="30.75" customHeight="1">
      <c r="A17" s="41">
        <v>414100</v>
      </c>
      <c r="B17" s="42" t="s">
        <v>80</v>
      </c>
      <c r="C17" s="43">
        <f>SUM(C18)</f>
        <v>80000</v>
      </c>
      <c r="D17" s="43">
        <f>SUM(D18)</f>
        <v>500000</v>
      </c>
      <c r="E17" s="43">
        <f>SUM(E18+E19)</f>
        <v>1040000</v>
      </c>
      <c r="F17" s="43">
        <f aca="true" t="shared" si="9" ref="F17:S17">SUM(F18+F19)</f>
        <v>0</v>
      </c>
      <c r="G17" s="43">
        <f t="shared" si="9"/>
        <v>0</v>
      </c>
      <c r="H17" s="43">
        <f t="shared" si="9"/>
        <v>200000</v>
      </c>
      <c r="I17" s="43">
        <f t="shared" si="9"/>
        <v>200000</v>
      </c>
      <c r="J17" s="43">
        <f t="shared" si="9"/>
        <v>1040000</v>
      </c>
      <c r="K17" s="54">
        <f t="shared" si="9"/>
        <v>1440000</v>
      </c>
      <c r="L17" s="54">
        <f t="shared" si="9"/>
        <v>42639.99999999999</v>
      </c>
      <c r="M17" s="54">
        <f t="shared" si="9"/>
        <v>980000</v>
      </c>
      <c r="N17" s="54">
        <f t="shared" si="9"/>
        <v>40179.99999999999</v>
      </c>
      <c r="O17" s="54">
        <f t="shared" si="9"/>
        <v>980000</v>
      </c>
      <c r="P17" s="54">
        <f t="shared" si="9"/>
        <v>270000</v>
      </c>
      <c r="Q17" s="54">
        <f t="shared" si="9"/>
        <v>360000</v>
      </c>
      <c r="R17" s="54">
        <f t="shared" si="9"/>
        <v>360000</v>
      </c>
      <c r="S17" s="54">
        <f t="shared" si="9"/>
        <v>450000</v>
      </c>
      <c r="T17" s="5"/>
      <c r="U17" s="5"/>
    </row>
    <row r="18" spans="1:21" s="4" customFormat="1" ht="22.5" customHeight="1">
      <c r="A18" s="29">
        <v>414111</v>
      </c>
      <c r="B18" s="30" t="s">
        <v>28</v>
      </c>
      <c r="C18" s="31">
        <v>80000</v>
      </c>
      <c r="D18" s="31">
        <v>500000</v>
      </c>
      <c r="E18" s="53">
        <v>960000</v>
      </c>
      <c r="F18" s="31">
        <v>0</v>
      </c>
      <c r="G18" s="31">
        <v>0</v>
      </c>
      <c r="H18" s="31">
        <v>200000</v>
      </c>
      <c r="I18" s="31">
        <v>200000</v>
      </c>
      <c r="J18" s="31">
        <v>960000</v>
      </c>
      <c r="K18" s="31">
        <f>SUM(P18:S18)</f>
        <v>1350000</v>
      </c>
      <c r="L18" s="59">
        <f t="shared" si="2"/>
        <v>39359.99999999999</v>
      </c>
      <c r="M18" s="22">
        <v>820000</v>
      </c>
      <c r="N18" s="22">
        <f t="shared" si="3"/>
        <v>33619.99999999999</v>
      </c>
      <c r="O18" s="22">
        <v>820000</v>
      </c>
      <c r="P18" s="22">
        <v>270000</v>
      </c>
      <c r="Q18" s="22">
        <v>270000</v>
      </c>
      <c r="R18" s="22">
        <v>360000</v>
      </c>
      <c r="S18" s="22">
        <v>450000</v>
      </c>
      <c r="T18" s="5"/>
      <c r="U18" s="5"/>
    </row>
    <row r="19" spans="1:21" s="4" customFormat="1" ht="22.5" customHeight="1">
      <c r="A19" s="29">
        <v>414121</v>
      </c>
      <c r="B19" s="30" t="s">
        <v>92</v>
      </c>
      <c r="C19" s="31"/>
      <c r="D19" s="31"/>
      <c r="E19" s="53">
        <v>80000</v>
      </c>
      <c r="F19" s="31"/>
      <c r="G19" s="31"/>
      <c r="H19" s="31"/>
      <c r="I19" s="31"/>
      <c r="J19" s="31">
        <v>80000</v>
      </c>
      <c r="K19" s="31">
        <f>SUM(P19:S19)</f>
        <v>90000</v>
      </c>
      <c r="L19" s="59">
        <f t="shared" si="2"/>
        <v>3280</v>
      </c>
      <c r="M19" s="22">
        <v>160000</v>
      </c>
      <c r="N19" s="22">
        <f t="shared" si="3"/>
        <v>6560</v>
      </c>
      <c r="O19" s="22">
        <v>160000</v>
      </c>
      <c r="P19" s="22">
        <v>0</v>
      </c>
      <c r="Q19" s="22">
        <v>90000</v>
      </c>
      <c r="R19" s="22"/>
      <c r="S19" s="22">
        <v>0</v>
      </c>
      <c r="T19" s="5"/>
      <c r="U19" s="5"/>
    </row>
    <row r="20" spans="1:21" s="4" customFormat="1" ht="22.5" customHeight="1">
      <c r="A20" s="26">
        <v>415000</v>
      </c>
      <c r="B20" s="27" t="s">
        <v>2</v>
      </c>
      <c r="C20" s="28">
        <f>SUM(C22)</f>
        <v>320000</v>
      </c>
      <c r="D20" s="28">
        <f>SUM(D22)</f>
        <v>0</v>
      </c>
      <c r="E20" s="28">
        <f>SUM(E21)</f>
        <v>610000</v>
      </c>
      <c r="F20" s="28">
        <f aca="true" t="shared" si="10" ref="F20:S20">SUM(F21)</f>
        <v>94000</v>
      </c>
      <c r="G20" s="28">
        <f t="shared" si="10"/>
        <v>100000</v>
      </c>
      <c r="H20" s="28">
        <f t="shared" si="10"/>
        <v>100000</v>
      </c>
      <c r="I20" s="28">
        <f t="shared" si="10"/>
        <v>100000</v>
      </c>
      <c r="J20" s="28">
        <f t="shared" si="10"/>
        <v>0</v>
      </c>
      <c r="K20" s="28">
        <f t="shared" si="10"/>
        <v>510000</v>
      </c>
      <c r="L20" s="28">
        <f t="shared" si="10"/>
        <v>25010</v>
      </c>
      <c r="M20" s="28">
        <f t="shared" si="10"/>
        <v>580000</v>
      </c>
      <c r="N20" s="28">
        <f t="shared" si="10"/>
        <v>23780</v>
      </c>
      <c r="O20" s="28">
        <f t="shared" si="10"/>
        <v>600000</v>
      </c>
      <c r="P20" s="28">
        <f t="shared" si="10"/>
        <v>130000</v>
      </c>
      <c r="Q20" s="28">
        <f t="shared" si="10"/>
        <v>130000</v>
      </c>
      <c r="R20" s="28">
        <f t="shared" si="10"/>
        <v>110000</v>
      </c>
      <c r="S20" s="28">
        <f t="shared" si="10"/>
        <v>140000</v>
      </c>
      <c r="T20" s="5"/>
      <c r="U20" s="5"/>
    </row>
    <row r="21" spans="1:21" s="8" customFormat="1" ht="22.5" customHeight="1">
      <c r="A21" s="41">
        <v>415100</v>
      </c>
      <c r="B21" s="42" t="s">
        <v>2</v>
      </c>
      <c r="C21" s="43">
        <f>SUM(C22)</f>
        <v>320000</v>
      </c>
      <c r="D21" s="43">
        <f>SUM(D22)</f>
        <v>0</v>
      </c>
      <c r="E21" s="43">
        <f>SUM(E22)</f>
        <v>610000</v>
      </c>
      <c r="F21" s="43">
        <f aca="true" t="shared" si="11" ref="F21:S21">SUM(F22)</f>
        <v>94000</v>
      </c>
      <c r="G21" s="43">
        <f t="shared" si="11"/>
        <v>100000</v>
      </c>
      <c r="H21" s="43">
        <f t="shared" si="11"/>
        <v>100000</v>
      </c>
      <c r="I21" s="43">
        <f t="shared" si="11"/>
        <v>100000</v>
      </c>
      <c r="J21" s="43">
        <f t="shared" si="11"/>
        <v>0</v>
      </c>
      <c r="K21" s="54">
        <f t="shared" si="11"/>
        <v>510000</v>
      </c>
      <c r="L21" s="54">
        <f t="shared" si="11"/>
        <v>25010</v>
      </c>
      <c r="M21" s="54">
        <f t="shared" si="11"/>
        <v>580000</v>
      </c>
      <c r="N21" s="54">
        <f t="shared" si="11"/>
        <v>23780</v>
      </c>
      <c r="O21" s="54">
        <f t="shared" si="11"/>
        <v>600000</v>
      </c>
      <c r="P21" s="54">
        <f t="shared" si="11"/>
        <v>130000</v>
      </c>
      <c r="Q21" s="54">
        <f t="shared" si="11"/>
        <v>130000</v>
      </c>
      <c r="R21" s="54">
        <f t="shared" si="11"/>
        <v>110000</v>
      </c>
      <c r="S21" s="54">
        <f t="shared" si="11"/>
        <v>140000</v>
      </c>
      <c r="T21" s="5"/>
      <c r="U21" s="5"/>
    </row>
    <row r="22" spans="1:21" ht="36" customHeight="1">
      <c r="A22" s="20">
        <v>415112</v>
      </c>
      <c r="B22" s="21" t="s">
        <v>29</v>
      </c>
      <c r="C22" s="22">
        <v>320000</v>
      </c>
      <c r="D22" s="22">
        <v>0</v>
      </c>
      <c r="E22" s="22">
        <v>610000</v>
      </c>
      <c r="F22" s="22">
        <v>94000</v>
      </c>
      <c r="G22" s="22">
        <v>100000</v>
      </c>
      <c r="H22" s="22">
        <v>100000</v>
      </c>
      <c r="I22" s="22">
        <v>100000</v>
      </c>
      <c r="J22" s="22">
        <v>0</v>
      </c>
      <c r="K22" s="22">
        <f>SUM(P22:S22)</f>
        <v>510000</v>
      </c>
      <c r="L22" s="59">
        <f t="shared" si="2"/>
        <v>25010</v>
      </c>
      <c r="M22" s="22">
        <v>580000</v>
      </c>
      <c r="N22" s="22">
        <f t="shared" si="3"/>
        <v>23780</v>
      </c>
      <c r="O22" s="22">
        <v>600000</v>
      </c>
      <c r="P22" s="22">
        <v>130000</v>
      </c>
      <c r="Q22" s="22">
        <v>130000</v>
      </c>
      <c r="R22" s="22">
        <v>110000</v>
      </c>
      <c r="S22" s="22">
        <v>140000</v>
      </c>
      <c r="T22" s="5"/>
      <c r="U22" s="5"/>
    </row>
    <row r="23" spans="1:21" s="4" customFormat="1" ht="29.25" customHeight="1">
      <c r="A23" s="26">
        <v>416000</v>
      </c>
      <c r="B23" s="27" t="s">
        <v>3</v>
      </c>
      <c r="C23" s="28">
        <f>SUM(C25:C25)</f>
        <v>390000</v>
      </c>
      <c r="D23" s="28">
        <f>SUM(D25:D25)</f>
        <v>0</v>
      </c>
      <c r="E23" s="28">
        <f>SUM(E24)</f>
        <v>420000</v>
      </c>
      <c r="F23" s="28">
        <f aca="true" t="shared" si="12" ref="F23:S24">SUM(F24)</f>
        <v>95000</v>
      </c>
      <c r="G23" s="28">
        <f t="shared" si="12"/>
        <v>97000</v>
      </c>
      <c r="H23" s="28">
        <f t="shared" si="12"/>
        <v>99000</v>
      </c>
      <c r="I23" s="28">
        <f t="shared" si="12"/>
        <v>99000</v>
      </c>
      <c r="J23" s="28">
        <f t="shared" si="12"/>
        <v>0</v>
      </c>
      <c r="K23" s="28">
        <f t="shared" si="12"/>
        <v>420000</v>
      </c>
      <c r="L23" s="28">
        <f t="shared" si="12"/>
        <v>17219.999999999996</v>
      </c>
      <c r="M23" s="28">
        <f t="shared" si="12"/>
        <v>420000</v>
      </c>
      <c r="N23" s="28">
        <f t="shared" si="12"/>
        <v>17219.999999999996</v>
      </c>
      <c r="O23" s="28">
        <f t="shared" si="12"/>
        <v>420000</v>
      </c>
      <c r="P23" s="28">
        <f t="shared" si="12"/>
        <v>105000</v>
      </c>
      <c r="Q23" s="28">
        <f t="shared" si="12"/>
        <v>105000</v>
      </c>
      <c r="R23" s="28">
        <f t="shared" si="12"/>
        <v>105000</v>
      </c>
      <c r="S23" s="28">
        <f t="shared" si="12"/>
        <v>105000</v>
      </c>
      <c r="T23" s="5"/>
      <c r="U23" s="5"/>
    </row>
    <row r="24" spans="1:21" s="4" customFormat="1" ht="34.5" customHeight="1">
      <c r="A24" s="41">
        <v>416100</v>
      </c>
      <c r="B24" s="42" t="s">
        <v>79</v>
      </c>
      <c r="C24" s="43">
        <f>SUM(C25)</f>
        <v>390000</v>
      </c>
      <c r="D24" s="43">
        <f>SUM(D25)</f>
        <v>0</v>
      </c>
      <c r="E24" s="43">
        <f>SUM(E25)</f>
        <v>420000</v>
      </c>
      <c r="F24" s="43">
        <f t="shared" si="12"/>
        <v>95000</v>
      </c>
      <c r="G24" s="43">
        <f t="shared" si="12"/>
        <v>97000</v>
      </c>
      <c r="H24" s="43">
        <f t="shared" si="12"/>
        <v>99000</v>
      </c>
      <c r="I24" s="43">
        <f t="shared" si="12"/>
        <v>99000</v>
      </c>
      <c r="J24" s="43">
        <f t="shared" si="12"/>
        <v>0</v>
      </c>
      <c r="K24" s="54">
        <f t="shared" si="12"/>
        <v>420000</v>
      </c>
      <c r="L24" s="54">
        <f t="shared" si="12"/>
        <v>17219.999999999996</v>
      </c>
      <c r="M24" s="54">
        <f t="shared" si="12"/>
        <v>420000</v>
      </c>
      <c r="N24" s="54">
        <f t="shared" si="12"/>
        <v>17219.999999999996</v>
      </c>
      <c r="O24" s="54">
        <f t="shared" si="12"/>
        <v>420000</v>
      </c>
      <c r="P24" s="54">
        <f t="shared" si="12"/>
        <v>105000</v>
      </c>
      <c r="Q24" s="54">
        <f t="shared" si="12"/>
        <v>105000</v>
      </c>
      <c r="R24" s="54">
        <f t="shared" si="12"/>
        <v>105000</v>
      </c>
      <c r="S24" s="54">
        <f t="shared" si="12"/>
        <v>105000</v>
      </c>
      <c r="T24" s="5"/>
      <c r="U24" s="5"/>
    </row>
    <row r="25" spans="1:21" ht="36" customHeight="1">
      <c r="A25" s="20">
        <v>416131</v>
      </c>
      <c r="B25" s="21" t="s">
        <v>30</v>
      </c>
      <c r="C25" s="22">
        <v>390000</v>
      </c>
      <c r="D25" s="22">
        <v>0</v>
      </c>
      <c r="E25" s="22">
        <v>420000</v>
      </c>
      <c r="F25" s="22">
        <v>95000</v>
      </c>
      <c r="G25" s="22">
        <v>97000</v>
      </c>
      <c r="H25" s="22">
        <v>99000</v>
      </c>
      <c r="I25" s="22">
        <v>99000</v>
      </c>
      <c r="J25" s="22">
        <v>0</v>
      </c>
      <c r="K25" s="22">
        <f>SUM(E25+J25)</f>
        <v>420000</v>
      </c>
      <c r="L25" s="59">
        <f t="shared" si="2"/>
        <v>17219.999999999996</v>
      </c>
      <c r="M25" s="22">
        <v>420000</v>
      </c>
      <c r="N25" s="22">
        <f t="shared" si="3"/>
        <v>17219.999999999996</v>
      </c>
      <c r="O25" s="22">
        <v>420000</v>
      </c>
      <c r="P25" s="22">
        <v>105000</v>
      </c>
      <c r="Q25" s="22">
        <v>105000</v>
      </c>
      <c r="R25" s="22">
        <v>105000</v>
      </c>
      <c r="S25" s="22">
        <v>105000</v>
      </c>
      <c r="T25" s="5"/>
      <c r="U25" s="5"/>
    </row>
    <row r="26" spans="1:21" s="4" customFormat="1" ht="22.5" customHeight="1">
      <c r="A26" s="26">
        <v>421000</v>
      </c>
      <c r="B26" s="27" t="s">
        <v>4</v>
      </c>
      <c r="C26" s="28">
        <f>SUM(C28+C29+C32+C37+C42+C47)</f>
        <v>1530000</v>
      </c>
      <c r="D26" s="28">
        <f>SUM(D28:D48)</f>
        <v>0</v>
      </c>
      <c r="E26" s="28" t="e">
        <f>SUM(E27+E29+E32+E37+E42+#REF!+E47)</f>
        <v>#REF!</v>
      </c>
      <c r="F26" s="28" t="e">
        <f>SUM(F27+F29+F32+F37+F42+#REF!+F47)</f>
        <v>#REF!</v>
      </c>
      <c r="G26" s="28" t="e">
        <f>SUM(G27+G29+G32+G37+G42+#REF!+G47)</f>
        <v>#REF!</v>
      </c>
      <c r="H26" s="28" t="e">
        <f>SUM(H27+H29+H32+H37+H42+#REF!+H47)</f>
        <v>#REF!</v>
      </c>
      <c r="I26" s="28" t="e">
        <f>SUM(I27+I29+I32+I37+I42+#REF!+I47)</f>
        <v>#REF!</v>
      </c>
      <c r="J26" s="28" t="e">
        <f>SUM(J27+J29+J32+J37+J42+#REF!+J47)</f>
        <v>#REF!</v>
      </c>
      <c r="K26" s="28">
        <f>SUM(K27+K29+K32+K37+K42+K47)</f>
        <v>1797500</v>
      </c>
      <c r="L26" s="28">
        <f aca="true" t="shared" si="13" ref="L26:S26">SUM(L27+L29+L32+L37+L42+L47)</f>
        <v>89913</v>
      </c>
      <c r="M26" s="28">
        <f t="shared" si="13"/>
        <v>1981000</v>
      </c>
      <c r="N26" s="28">
        <f t="shared" si="13"/>
        <v>81221</v>
      </c>
      <c r="O26" s="28">
        <f t="shared" si="13"/>
        <v>2024000</v>
      </c>
      <c r="P26" s="28">
        <f t="shared" si="13"/>
        <v>390000</v>
      </c>
      <c r="Q26" s="28">
        <f t="shared" si="13"/>
        <v>474500</v>
      </c>
      <c r="R26" s="28">
        <f t="shared" si="13"/>
        <v>405100</v>
      </c>
      <c r="S26" s="28">
        <f t="shared" si="13"/>
        <v>527900</v>
      </c>
      <c r="T26" s="5"/>
      <c r="U26" s="5"/>
    </row>
    <row r="27" spans="1:21" s="8" customFormat="1" ht="33" customHeight="1">
      <c r="A27" s="41">
        <v>421100</v>
      </c>
      <c r="B27" s="40" t="s">
        <v>82</v>
      </c>
      <c r="C27" s="43">
        <f>SUM(C28)</f>
        <v>150000</v>
      </c>
      <c r="D27" s="43">
        <f>SUM(D28)</f>
        <v>0</v>
      </c>
      <c r="E27" s="43">
        <f>SUM(E28)</f>
        <v>250000</v>
      </c>
      <c r="F27" s="43">
        <f aca="true" t="shared" si="14" ref="F27:S27">SUM(F28)</f>
        <v>35000</v>
      </c>
      <c r="G27" s="43">
        <f t="shared" si="14"/>
        <v>20000</v>
      </c>
      <c r="H27" s="43">
        <f t="shared" si="14"/>
        <v>45000</v>
      </c>
      <c r="I27" s="43">
        <f t="shared" si="14"/>
        <v>45000</v>
      </c>
      <c r="J27" s="43">
        <f t="shared" si="14"/>
        <v>0</v>
      </c>
      <c r="K27" s="54">
        <f t="shared" si="14"/>
        <v>100000</v>
      </c>
      <c r="L27" s="54">
        <f t="shared" si="14"/>
        <v>10249.999999999998</v>
      </c>
      <c r="M27" s="54">
        <f t="shared" si="14"/>
        <v>155000</v>
      </c>
      <c r="N27" s="54">
        <f t="shared" si="14"/>
        <v>6355</v>
      </c>
      <c r="O27" s="54">
        <f t="shared" si="14"/>
        <v>160000</v>
      </c>
      <c r="P27" s="54">
        <f t="shared" si="14"/>
        <v>30000</v>
      </c>
      <c r="Q27" s="54">
        <f t="shared" si="14"/>
        <v>30000</v>
      </c>
      <c r="R27" s="54">
        <f t="shared" si="14"/>
        <v>40000</v>
      </c>
      <c r="S27" s="54">
        <f t="shared" si="14"/>
        <v>0</v>
      </c>
      <c r="T27" s="5"/>
      <c r="U27" s="5"/>
    </row>
    <row r="28" spans="1:21" ht="22.5" customHeight="1">
      <c r="A28" s="20">
        <v>421111</v>
      </c>
      <c r="B28" s="21" t="s">
        <v>31</v>
      </c>
      <c r="C28" s="22">
        <v>150000</v>
      </c>
      <c r="D28" s="22">
        <v>0</v>
      </c>
      <c r="E28" s="22">
        <v>250000</v>
      </c>
      <c r="F28" s="22">
        <v>35000</v>
      </c>
      <c r="G28" s="22">
        <v>20000</v>
      </c>
      <c r="H28" s="22">
        <v>45000</v>
      </c>
      <c r="I28" s="22">
        <v>45000</v>
      </c>
      <c r="J28" s="22">
        <v>0</v>
      </c>
      <c r="K28" s="31">
        <f>SUM(P28:S28)</f>
        <v>100000</v>
      </c>
      <c r="L28" s="59">
        <f t="shared" si="2"/>
        <v>10249.999999999998</v>
      </c>
      <c r="M28" s="22">
        <v>155000</v>
      </c>
      <c r="N28" s="22">
        <f t="shared" si="3"/>
        <v>6355</v>
      </c>
      <c r="O28" s="22">
        <v>160000</v>
      </c>
      <c r="P28" s="22">
        <v>30000</v>
      </c>
      <c r="Q28" s="22">
        <v>30000</v>
      </c>
      <c r="R28" s="22">
        <v>40000</v>
      </c>
      <c r="S28" s="22">
        <v>0</v>
      </c>
      <c r="T28" s="5"/>
      <c r="U28" s="5"/>
    </row>
    <row r="29" spans="1:21" ht="22.5" customHeight="1">
      <c r="A29" s="39">
        <v>421200</v>
      </c>
      <c r="B29" s="40" t="s">
        <v>32</v>
      </c>
      <c r="C29" s="38">
        <f>SUM(C30:C31)</f>
        <v>185000</v>
      </c>
      <c r="D29" s="38">
        <v>0</v>
      </c>
      <c r="E29" s="38">
        <f>SUM(E30:E31)</f>
        <v>250000</v>
      </c>
      <c r="F29" s="38">
        <f aca="true" t="shared" si="15" ref="F29:S29">SUM(F30:F31)</f>
        <v>42000</v>
      </c>
      <c r="G29" s="38">
        <f t="shared" si="15"/>
        <v>45000</v>
      </c>
      <c r="H29" s="38">
        <f t="shared" si="15"/>
        <v>45000</v>
      </c>
      <c r="I29" s="38">
        <f t="shared" si="15"/>
        <v>53000</v>
      </c>
      <c r="J29" s="38">
        <f t="shared" si="15"/>
        <v>0</v>
      </c>
      <c r="K29" s="32">
        <f t="shared" si="15"/>
        <v>240000</v>
      </c>
      <c r="L29" s="32">
        <f t="shared" si="15"/>
        <v>10249.999999999998</v>
      </c>
      <c r="M29" s="32">
        <f t="shared" si="15"/>
        <v>257000</v>
      </c>
      <c r="N29" s="32">
        <f t="shared" si="15"/>
        <v>10536.999999999998</v>
      </c>
      <c r="O29" s="32">
        <f t="shared" si="15"/>
        <v>269000</v>
      </c>
      <c r="P29" s="32">
        <f t="shared" si="15"/>
        <v>60500</v>
      </c>
      <c r="Q29" s="32">
        <f t="shared" si="15"/>
        <v>43500</v>
      </c>
      <c r="R29" s="32">
        <f t="shared" si="15"/>
        <v>43500</v>
      </c>
      <c r="S29" s="32">
        <f t="shared" si="15"/>
        <v>92500</v>
      </c>
      <c r="T29" s="5"/>
      <c r="U29" s="5"/>
    </row>
    <row r="30" spans="1:21" ht="22.5" customHeight="1">
      <c r="A30" s="20">
        <v>421211</v>
      </c>
      <c r="B30" s="21" t="s">
        <v>47</v>
      </c>
      <c r="C30" s="22">
        <v>142000</v>
      </c>
      <c r="D30" s="22">
        <v>0</v>
      </c>
      <c r="E30" s="22">
        <v>200000</v>
      </c>
      <c r="F30" s="22">
        <v>31500</v>
      </c>
      <c r="G30" s="22">
        <v>34500</v>
      </c>
      <c r="H30" s="22">
        <v>34500</v>
      </c>
      <c r="I30" s="22">
        <v>41500</v>
      </c>
      <c r="J30" s="22">
        <v>0</v>
      </c>
      <c r="K30" s="31">
        <f>SUM(P30:S30)</f>
        <v>190000</v>
      </c>
      <c r="L30" s="59">
        <f t="shared" si="2"/>
        <v>8199.999999999998</v>
      </c>
      <c r="M30" s="22">
        <v>205000</v>
      </c>
      <c r="N30" s="22">
        <f t="shared" si="3"/>
        <v>8404.999999999998</v>
      </c>
      <c r="O30" s="22">
        <v>215000</v>
      </c>
      <c r="P30" s="22">
        <v>50000</v>
      </c>
      <c r="Q30" s="22">
        <v>33000</v>
      </c>
      <c r="R30" s="22">
        <v>33000</v>
      </c>
      <c r="S30" s="22">
        <v>74000</v>
      </c>
      <c r="T30" s="5"/>
      <c r="U30" s="5"/>
    </row>
    <row r="31" spans="1:21" ht="22.5" customHeight="1">
      <c r="A31" s="20">
        <v>421225</v>
      </c>
      <c r="B31" s="21" t="s">
        <v>48</v>
      </c>
      <c r="C31" s="22">
        <v>43000</v>
      </c>
      <c r="D31" s="22">
        <v>0</v>
      </c>
      <c r="E31" s="22">
        <v>50000</v>
      </c>
      <c r="F31" s="22">
        <v>10500</v>
      </c>
      <c r="G31" s="22">
        <v>10500</v>
      </c>
      <c r="H31" s="22">
        <v>10500</v>
      </c>
      <c r="I31" s="22">
        <v>11500</v>
      </c>
      <c r="J31" s="22">
        <v>0</v>
      </c>
      <c r="K31" s="31">
        <f>SUM(E31+J31)</f>
        <v>50000</v>
      </c>
      <c r="L31" s="59">
        <f t="shared" si="2"/>
        <v>2049.9999999999995</v>
      </c>
      <c r="M31" s="22">
        <v>52000</v>
      </c>
      <c r="N31" s="22">
        <f t="shared" si="3"/>
        <v>2131.9999999999995</v>
      </c>
      <c r="O31" s="22">
        <v>54000</v>
      </c>
      <c r="P31" s="22">
        <v>10500</v>
      </c>
      <c r="Q31" s="22">
        <v>10500</v>
      </c>
      <c r="R31" s="22">
        <v>10500</v>
      </c>
      <c r="S31" s="22">
        <v>18500</v>
      </c>
      <c r="T31" s="5"/>
      <c r="U31" s="5"/>
    </row>
    <row r="32" spans="1:21" ht="22.5" customHeight="1">
      <c r="A32" s="39">
        <v>421300</v>
      </c>
      <c r="B32" s="40" t="s">
        <v>33</v>
      </c>
      <c r="C32" s="38">
        <f>SUM(C33:C36)</f>
        <v>410000</v>
      </c>
      <c r="D32" s="38">
        <v>0</v>
      </c>
      <c r="E32" s="38">
        <f>SUM(E33:E36)</f>
        <v>601000</v>
      </c>
      <c r="F32" s="38">
        <f aca="true" t="shared" si="16" ref="F32:S32">SUM(F33:F36)</f>
        <v>80500</v>
      </c>
      <c r="G32" s="38">
        <f t="shared" si="16"/>
        <v>144000</v>
      </c>
      <c r="H32" s="38">
        <f t="shared" si="16"/>
        <v>135000</v>
      </c>
      <c r="I32" s="38">
        <f t="shared" si="16"/>
        <v>135000</v>
      </c>
      <c r="J32" s="38">
        <f t="shared" si="16"/>
        <v>0</v>
      </c>
      <c r="K32" s="32">
        <f t="shared" si="16"/>
        <v>514000</v>
      </c>
      <c r="L32" s="32">
        <f t="shared" si="16"/>
        <v>24640.999999999996</v>
      </c>
      <c r="M32" s="32">
        <f t="shared" si="16"/>
        <v>517000</v>
      </c>
      <c r="N32" s="32">
        <f t="shared" si="16"/>
        <v>21196.999999999996</v>
      </c>
      <c r="O32" s="32">
        <f t="shared" si="16"/>
        <v>525000</v>
      </c>
      <c r="P32" s="32">
        <f t="shared" si="16"/>
        <v>120900</v>
      </c>
      <c r="Q32" s="32">
        <f t="shared" si="16"/>
        <v>122400</v>
      </c>
      <c r="R32" s="32">
        <f t="shared" si="16"/>
        <v>123000</v>
      </c>
      <c r="S32" s="32">
        <f t="shared" si="16"/>
        <v>147700</v>
      </c>
      <c r="T32" s="5"/>
      <c r="U32" s="5"/>
    </row>
    <row r="33" spans="1:21" ht="22.5" customHeight="1">
      <c r="A33" s="20">
        <v>421311</v>
      </c>
      <c r="B33" s="21" t="s">
        <v>70</v>
      </c>
      <c r="C33" s="22">
        <v>41000</v>
      </c>
      <c r="D33" s="22">
        <v>0</v>
      </c>
      <c r="E33" s="22">
        <v>38000</v>
      </c>
      <c r="F33" s="22">
        <v>8000</v>
      </c>
      <c r="G33" s="22">
        <v>9500</v>
      </c>
      <c r="H33" s="22">
        <v>9500</v>
      </c>
      <c r="I33" s="22">
        <v>9500</v>
      </c>
      <c r="J33" s="22">
        <v>0</v>
      </c>
      <c r="K33" s="31">
        <f>SUM(E33+J33)</f>
        <v>38000</v>
      </c>
      <c r="L33" s="59">
        <f t="shared" si="2"/>
        <v>1558</v>
      </c>
      <c r="M33" s="22">
        <v>39000</v>
      </c>
      <c r="N33" s="22">
        <f t="shared" si="3"/>
        <v>1599</v>
      </c>
      <c r="O33" s="22">
        <v>41000</v>
      </c>
      <c r="P33" s="22">
        <v>7500</v>
      </c>
      <c r="Q33" s="22">
        <v>9000</v>
      </c>
      <c r="R33" s="22">
        <v>9000</v>
      </c>
      <c r="S33" s="22">
        <v>12500</v>
      </c>
      <c r="T33" s="5"/>
      <c r="U33" s="5"/>
    </row>
    <row r="34" spans="1:21" ht="22.5" customHeight="1">
      <c r="A34" s="20">
        <v>421323</v>
      </c>
      <c r="B34" s="21" t="s">
        <v>49</v>
      </c>
      <c r="C34" s="22">
        <v>52000</v>
      </c>
      <c r="D34" s="22">
        <v>0</v>
      </c>
      <c r="E34" s="22">
        <v>56000</v>
      </c>
      <c r="F34" s="22">
        <v>12000</v>
      </c>
      <c r="G34" s="22">
        <v>12000</v>
      </c>
      <c r="H34" s="22">
        <v>12000</v>
      </c>
      <c r="I34" s="22">
        <v>12000</v>
      </c>
      <c r="J34" s="22">
        <v>0</v>
      </c>
      <c r="K34" s="31">
        <f>SUM(E34+J34)</f>
        <v>56000</v>
      </c>
      <c r="L34" s="59">
        <f t="shared" si="2"/>
        <v>2295.9999999999995</v>
      </c>
      <c r="M34" s="22">
        <v>56000</v>
      </c>
      <c r="N34" s="22">
        <f t="shared" si="3"/>
        <v>2295.9999999999995</v>
      </c>
      <c r="O34" s="22">
        <v>56000</v>
      </c>
      <c r="P34" s="22">
        <v>12000</v>
      </c>
      <c r="Q34" s="22">
        <v>12000</v>
      </c>
      <c r="R34" s="22">
        <v>12000</v>
      </c>
      <c r="S34" s="22">
        <v>20000</v>
      </c>
      <c r="T34" s="5"/>
      <c r="U34" s="5"/>
    </row>
    <row r="35" spans="1:21" ht="22.5" customHeight="1">
      <c r="A35" s="20">
        <v>421324</v>
      </c>
      <c r="B35" s="21" t="s">
        <v>50</v>
      </c>
      <c r="C35" s="22">
        <v>14000</v>
      </c>
      <c r="D35" s="22">
        <v>0</v>
      </c>
      <c r="E35" s="22">
        <v>12000</v>
      </c>
      <c r="F35" s="22">
        <v>2500</v>
      </c>
      <c r="G35" s="22">
        <v>2500</v>
      </c>
      <c r="H35" s="22">
        <v>3500</v>
      </c>
      <c r="I35" s="22">
        <v>3500</v>
      </c>
      <c r="J35" s="22">
        <v>0</v>
      </c>
      <c r="K35" s="31">
        <f>SUM(E35+J35)</f>
        <v>12000</v>
      </c>
      <c r="L35" s="59">
        <f t="shared" si="2"/>
        <v>491.99999999999994</v>
      </c>
      <c r="M35" s="22">
        <v>12000</v>
      </c>
      <c r="N35" s="22">
        <f t="shared" si="3"/>
        <v>491.99999999999994</v>
      </c>
      <c r="O35" s="22">
        <v>13000</v>
      </c>
      <c r="P35" s="22">
        <v>2400</v>
      </c>
      <c r="Q35" s="22">
        <v>2400</v>
      </c>
      <c r="R35" s="22">
        <v>3000</v>
      </c>
      <c r="S35" s="22">
        <v>4200</v>
      </c>
      <c r="T35" s="5"/>
      <c r="U35" s="5"/>
    </row>
    <row r="36" spans="1:21" ht="22.5" customHeight="1">
      <c r="A36" s="20">
        <v>421325</v>
      </c>
      <c r="B36" s="21" t="s">
        <v>51</v>
      </c>
      <c r="C36" s="22">
        <v>303000</v>
      </c>
      <c r="D36" s="22">
        <v>0</v>
      </c>
      <c r="E36" s="22">
        <v>495000</v>
      </c>
      <c r="F36" s="22">
        <v>58000</v>
      </c>
      <c r="G36" s="22">
        <v>120000</v>
      </c>
      <c r="H36" s="22">
        <v>110000</v>
      </c>
      <c r="I36" s="22">
        <v>110000</v>
      </c>
      <c r="J36" s="22">
        <v>0</v>
      </c>
      <c r="K36" s="31">
        <v>408000</v>
      </c>
      <c r="L36" s="59">
        <f t="shared" si="2"/>
        <v>20294.999999999996</v>
      </c>
      <c r="M36" s="22">
        <v>410000</v>
      </c>
      <c r="N36" s="22">
        <f t="shared" si="3"/>
        <v>16809.999999999996</v>
      </c>
      <c r="O36" s="22">
        <v>415000</v>
      </c>
      <c r="P36" s="22">
        <v>99000</v>
      </c>
      <c r="Q36" s="22">
        <v>99000</v>
      </c>
      <c r="R36" s="22">
        <v>99000</v>
      </c>
      <c r="S36" s="22">
        <v>111000</v>
      </c>
      <c r="T36" s="5"/>
      <c r="U36" s="5"/>
    </row>
    <row r="37" spans="1:21" ht="22.5" customHeight="1">
      <c r="A37" s="39">
        <v>421400</v>
      </c>
      <c r="B37" s="40" t="s">
        <v>34</v>
      </c>
      <c r="C37" s="38">
        <f>SUM(C38:C41)</f>
        <v>690000</v>
      </c>
      <c r="D37" s="38">
        <f>SUM(D38:D41)</f>
        <v>0</v>
      </c>
      <c r="E37" s="38">
        <f>SUM(E38:E41)</f>
        <v>722000</v>
      </c>
      <c r="F37" s="38">
        <f aca="true" t="shared" si="17" ref="F37:S37">SUM(F38:F41)</f>
        <v>119200</v>
      </c>
      <c r="G37" s="38">
        <f t="shared" si="17"/>
        <v>148600</v>
      </c>
      <c r="H37" s="38">
        <f t="shared" si="17"/>
        <v>193600</v>
      </c>
      <c r="I37" s="38">
        <f t="shared" si="17"/>
        <v>189800</v>
      </c>
      <c r="J37" s="38">
        <f t="shared" si="17"/>
        <v>0</v>
      </c>
      <c r="K37" s="32">
        <f t="shared" si="17"/>
        <v>653000</v>
      </c>
      <c r="L37" s="32">
        <f t="shared" si="17"/>
        <v>29602</v>
      </c>
      <c r="M37" s="32">
        <f t="shared" si="17"/>
        <v>696000</v>
      </c>
      <c r="N37" s="32">
        <f t="shared" si="17"/>
        <v>28536</v>
      </c>
      <c r="O37" s="32">
        <f t="shared" si="17"/>
        <v>707000</v>
      </c>
      <c r="P37" s="32">
        <f t="shared" si="17"/>
        <v>158600</v>
      </c>
      <c r="Q37" s="32">
        <f t="shared" si="17"/>
        <v>158600</v>
      </c>
      <c r="R37" s="32">
        <f t="shared" si="17"/>
        <v>148600</v>
      </c>
      <c r="S37" s="32">
        <f t="shared" si="17"/>
        <v>187200</v>
      </c>
      <c r="T37" s="5"/>
      <c r="U37" s="5"/>
    </row>
    <row r="38" spans="1:21" ht="22.5" customHeight="1">
      <c r="A38" s="20">
        <v>421411</v>
      </c>
      <c r="B38" s="21" t="s">
        <v>43</v>
      </c>
      <c r="C38" s="22">
        <v>178000</v>
      </c>
      <c r="D38" s="22">
        <v>0</v>
      </c>
      <c r="E38" s="22">
        <v>120000</v>
      </c>
      <c r="F38" s="22">
        <v>25000</v>
      </c>
      <c r="G38" s="22">
        <v>40000</v>
      </c>
      <c r="H38" s="22">
        <v>45000</v>
      </c>
      <c r="I38" s="22">
        <v>45000</v>
      </c>
      <c r="J38" s="22">
        <v>0</v>
      </c>
      <c r="K38" s="31">
        <v>105000</v>
      </c>
      <c r="L38" s="59">
        <f t="shared" si="2"/>
        <v>4919.999999999999</v>
      </c>
      <c r="M38" s="22">
        <v>105000</v>
      </c>
      <c r="N38" s="22">
        <f t="shared" si="3"/>
        <v>4304.999999999999</v>
      </c>
      <c r="O38" s="22">
        <v>105000</v>
      </c>
      <c r="P38" s="22">
        <v>25000</v>
      </c>
      <c r="Q38" s="22">
        <v>25000</v>
      </c>
      <c r="R38" s="22">
        <v>25000</v>
      </c>
      <c r="S38" s="22">
        <v>30000</v>
      </c>
      <c r="T38" s="5"/>
      <c r="U38" s="5"/>
    </row>
    <row r="39" spans="1:21" ht="22.5" customHeight="1">
      <c r="A39" s="20">
        <v>421412</v>
      </c>
      <c r="B39" s="21" t="s">
        <v>44</v>
      </c>
      <c r="C39" s="22">
        <v>212000</v>
      </c>
      <c r="D39" s="22">
        <v>0</v>
      </c>
      <c r="E39" s="22">
        <v>312000</v>
      </c>
      <c r="F39" s="22">
        <v>59200</v>
      </c>
      <c r="G39" s="22">
        <v>48600</v>
      </c>
      <c r="H39" s="22">
        <v>48600</v>
      </c>
      <c r="I39" s="22">
        <v>64800</v>
      </c>
      <c r="J39" s="22">
        <v>0</v>
      </c>
      <c r="K39" s="31">
        <v>278000</v>
      </c>
      <c r="L39" s="59">
        <f t="shared" si="2"/>
        <v>12792</v>
      </c>
      <c r="M39" s="22">
        <v>289000</v>
      </c>
      <c r="N39" s="22">
        <f t="shared" si="3"/>
        <v>11849</v>
      </c>
      <c r="O39" s="22">
        <v>300000</v>
      </c>
      <c r="P39" s="22">
        <v>63600</v>
      </c>
      <c r="Q39" s="22">
        <v>63600</v>
      </c>
      <c r="R39" s="22">
        <v>63600</v>
      </c>
      <c r="S39" s="22">
        <v>87200</v>
      </c>
      <c r="T39" s="5"/>
      <c r="U39" s="5"/>
    </row>
    <row r="40" spans="1:21" ht="22.5" customHeight="1">
      <c r="A40" s="20">
        <v>421414</v>
      </c>
      <c r="B40" s="21" t="s">
        <v>45</v>
      </c>
      <c r="C40" s="22">
        <v>280000</v>
      </c>
      <c r="D40" s="22">
        <v>0</v>
      </c>
      <c r="E40" s="22">
        <v>270000</v>
      </c>
      <c r="F40" s="22">
        <v>35000</v>
      </c>
      <c r="G40" s="22">
        <v>60000</v>
      </c>
      <c r="H40" s="22">
        <v>80000</v>
      </c>
      <c r="I40" s="22">
        <v>80000</v>
      </c>
      <c r="J40" s="22">
        <v>0</v>
      </c>
      <c r="K40" s="31">
        <f>SUM(P40:S40)</f>
        <v>260000</v>
      </c>
      <c r="L40" s="59">
        <f t="shared" si="2"/>
        <v>11070</v>
      </c>
      <c r="M40" s="22">
        <v>280000</v>
      </c>
      <c r="N40" s="22">
        <f t="shared" si="3"/>
        <v>11480</v>
      </c>
      <c r="O40" s="22">
        <v>280000</v>
      </c>
      <c r="P40" s="22">
        <v>70000</v>
      </c>
      <c r="Q40" s="22">
        <v>60000</v>
      </c>
      <c r="R40" s="22">
        <v>60000</v>
      </c>
      <c r="S40" s="22">
        <v>70000</v>
      </c>
      <c r="T40" s="5"/>
      <c r="U40" s="5"/>
    </row>
    <row r="41" spans="1:21" ht="22.5" customHeight="1">
      <c r="A41" s="20">
        <v>421421</v>
      </c>
      <c r="B41" s="21" t="s">
        <v>46</v>
      </c>
      <c r="C41" s="22">
        <v>20000</v>
      </c>
      <c r="D41" s="22">
        <v>0</v>
      </c>
      <c r="E41" s="22">
        <v>20000</v>
      </c>
      <c r="F41" s="22">
        <v>0</v>
      </c>
      <c r="G41" s="22">
        <v>0</v>
      </c>
      <c r="H41" s="22">
        <v>20000</v>
      </c>
      <c r="I41" s="22">
        <v>0</v>
      </c>
      <c r="J41" s="22">
        <v>0</v>
      </c>
      <c r="K41" s="31">
        <f>SUM(P41:S41)</f>
        <v>10000</v>
      </c>
      <c r="L41" s="59">
        <f t="shared" si="2"/>
        <v>820</v>
      </c>
      <c r="M41" s="22">
        <v>22000</v>
      </c>
      <c r="N41" s="22">
        <f t="shared" si="3"/>
        <v>901.9999999999999</v>
      </c>
      <c r="O41" s="22">
        <v>22000</v>
      </c>
      <c r="P41" s="22">
        <v>0</v>
      </c>
      <c r="Q41" s="22">
        <v>10000</v>
      </c>
      <c r="R41" s="22">
        <v>0</v>
      </c>
      <c r="S41" s="22">
        <v>0</v>
      </c>
      <c r="T41" s="5"/>
      <c r="U41" s="5"/>
    </row>
    <row r="42" spans="1:21" ht="22.5" customHeight="1">
      <c r="A42" s="39">
        <v>421500</v>
      </c>
      <c r="B42" s="40" t="s">
        <v>39</v>
      </c>
      <c r="C42" s="38">
        <f>SUM(C44:C46)</f>
        <v>90000</v>
      </c>
      <c r="D42" s="38">
        <v>0</v>
      </c>
      <c r="E42" s="38">
        <f>SUM(E43:E46)</f>
        <v>170000</v>
      </c>
      <c r="F42" s="38">
        <f aca="true" t="shared" si="18" ref="F42:S42">SUM(F43:F46)</f>
        <v>0</v>
      </c>
      <c r="G42" s="38">
        <f t="shared" si="18"/>
        <v>90000</v>
      </c>
      <c r="H42" s="38">
        <f t="shared" si="18"/>
        <v>25000</v>
      </c>
      <c r="I42" s="38">
        <f t="shared" si="18"/>
        <v>65000</v>
      </c>
      <c r="J42" s="38">
        <f t="shared" si="18"/>
        <v>0</v>
      </c>
      <c r="K42" s="32">
        <f t="shared" si="18"/>
        <v>150000</v>
      </c>
      <c r="L42" s="32">
        <f t="shared" si="18"/>
        <v>6970</v>
      </c>
      <c r="M42" s="32">
        <f t="shared" si="18"/>
        <v>176000</v>
      </c>
      <c r="N42" s="32">
        <f t="shared" si="18"/>
        <v>7216</v>
      </c>
      <c r="O42" s="32">
        <f t="shared" si="18"/>
        <v>183000</v>
      </c>
      <c r="P42" s="32">
        <f t="shared" si="18"/>
        <v>0</v>
      </c>
      <c r="Q42" s="32">
        <f t="shared" si="18"/>
        <v>85000</v>
      </c>
      <c r="R42" s="32">
        <f t="shared" si="18"/>
        <v>15000</v>
      </c>
      <c r="S42" s="32">
        <f t="shared" si="18"/>
        <v>50000</v>
      </c>
      <c r="T42" s="5"/>
      <c r="U42" s="5"/>
    </row>
    <row r="43" spans="1:21" ht="22.5" customHeight="1">
      <c r="A43" s="20">
        <v>421512</v>
      </c>
      <c r="B43" s="21" t="s">
        <v>89</v>
      </c>
      <c r="C43" s="38"/>
      <c r="D43" s="38"/>
      <c r="E43" s="22">
        <v>70000</v>
      </c>
      <c r="F43" s="22">
        <v>0</v>
      </c>
      <c r="G43" s="22">
        <v>0</v>
      </c>
      <c r="H43" s="22">
        <v>25000</v>
      </c>
      <c r="I43" s="22">
        <v>65000</v>
      </c>
      <c r="J43" s="22">
        <v>0</v>
      </c>
      <c r="K43" s="31">
        <v>80000</v>
      </c>
      <c r="L43" s="59">
        <f t="shared" si="2"/>
        <v>2870</v>
      </c>
      <c r="M43" s="22">
        <v>72000</v>
      </c>
      <c r="N43" s="22">
        <f t="shared" si="3"/>
        <v>2952</v>
      </c>
      <c r="O43" s="22">
        <v>75000</v>
      </c>
      <c r="P43" s="22">
        <v>0</v>
      </c>
      <c r="Q43" s="22">
        <v>15000</v>
      </c>
      <c r="R43" s="22">
        <v>15000</v>
      </c>
      <c r="S43" s="22">
        <v>50000</v>
      </c>
      <c r="T43" s="5"/>
      <c r="U43" s="5"/>
    </row>
    <row r="44" spans="1:21" ht="22.5" customHeight="1">
      <c r="A44" s="20">
        <v>421519</v>
      </c>
      <c r="B44" s="21" t="s">
        <v>52</v>
      </c>
      <c r="C44" s="22">
        <v>50000</v>
      </c>
      <c r="D44" s="22">
        <v>0</v>
      </c>
      <c r="E44" s="22">
        <f>SUM(C44:D44)</f>
        <v>50000</v>
      </c>
      <c r="F44" s="22">
        <v>0</v>
      </c>
      <c r="G44" s="22">
        <v>50000</v>
      </c>
      <c r="H44" s="22">
        <v>0</v>
      </c>
      <c r="I44" s="22">
        <v>0</v>
      </c>
      <c r="J44" s="22">
        <v>0</v>
      </c>
      <c r="K44" s="31">
        <f>SUM(P44:S44)</f>
        <v>20000</v>
      </c>
      <c r="L44" s="59">
        <f t="shared" si="2"/>
        <v>2049.9999999999995</v>
      </c>
      <c r="M44" s="22">
        <v>52000</v>
      </c>
      <c r="N44" s="22">
        <f t="shared" si="3"/>
        <v>2131.9999999999995</v>
      </c>
      <c r="O44" s="22">
        <v>54000</v>
      </c>
      <c r="P44" s="22">
        <v>0</v>
      </c>
      <c r="Q44" s="22">
        <v>20000</v>
      </c>
      <c r="R44" s="22">
        <v>0</v>
      </c>
      <c r="S44" s="22">
        <v>0</v>
      </c>
      <c r="T44" s="5"/>
      <c r="U44" s="5"/>
    </row>
    <row r="45" spans="1:21" ht="34.5" customHeight="1">
      <c r="A45" s="20">
        <v>421521</v>
      </c>
      <c r="B45" s="21" t="s">
        <v>71</v>
      </c>
      <c r="C45" s="22">
        <v>20000</v>
      </c>
      <c r="D45" s="22">
        <v>0</v>
      </c>
      <c r="E45" s="22">
        <v>20000</v>
      </c>
      <c r="F45" s="22">
        <v>0</v>
      </c>
      <c r="G45" s="22">
        <v>20000</v>
      </c>
      <c r="H45" s="22">
        <v>0</v>
      </c>
      <c r="I45" s="22">
        <v>0</v>
      </c>
      <c r="J45" s="22">
        <v>0</v>
      </c>
      <c r="K45" s="31">
        <f>SUM(E45+J45)</f>
        <v>20000</v>
      </c>
      <c r="L45" s="59">
        <f t="shared" si="2"/>
        <v>820</v>
      </c>
      <c r="M45" s="22">
        <v>21000</v>
      </c>
      <c r="N45" s="22">
        <f t="shared" si="3"/>
        <v>860.9999999999999</v>
      </c>
      <c r="O45" s="22">
        <v>22000</v>
      </c>
      <c r="P45" s="22">
        <v>0</v>
      </c>
      <c r="Q45" s="22">
        <v>20000</v>
      </c>
      <c r="R45" s="22">
        <v>0</v>
      </c>
      <c r="S45" s="22">
        <v>0</v>
      </c>
      <c r="T45" s="5"/>
      <c r="U45" s="5"/>
    </row>
    <row r="46" spans="1:21" ht="22.5" customHeight="1">
      <c r="A46" s="20">
        <v>421522</v>
      </c>
      <c r="B46" s="21" t="s">
        <v>72</v>
      </c>
      <c r="C46" s="22">
        <v>20000</v>
      </c>
      <c r="D46" s="22">
        <v>0</v>
      </c>
      <c r="E46" s="22">
        <v>30000</v>
      </c>
      <c r="F46" s="22">
        <v>0</v>
      </c>
      <c r="G46" s="22">
        <v>20000</v>
      </c>
      <c r="H46" s="22">
        <v>0</v>
      </c>
      <c r="I46" s="22">
        <v>0</v>
      </c>
      <c r="J46" s="22">
        <v>0</v>
      </c>
      <c r="K46" s="31">
        <f>SUM(E46+J46)</f>
        <v>30000</v>
      </c>
      <c r="L46" s="59">
        <f t="shared" si="2"/>
        <v>1229.9999999999998</v>
      </c>
      <c r="M46" s="22">
        <v>31000</v>
      </c>
      <c r="N46" s="22">
        <f t="shared" si="3"/>
        <v>1270.9999999999998</v>
      </c>
      <c r="O46" s="22">
        <v>32000</v>
      </c>
      <c r="P46" s="22">
        <v>0</v>
      </c>
      <c r="Q46" s="22">
        <v>30000</v>
      </c>
      <c r="R46" s="22">
        <v>0</v>
      </c>
      <c r="S46" s="22">
        <v>0</v>
      </c>
      <c r="T46" s="5"/>
      <c r="U46" s="5"/>
    </row>
    <row r="47" spans="1:21" ht="22.5" customHeight="1">
      <c r="A47" s="39">
        <v>421900</v>
      </c>
      <c r="B47" s="40" t="s">
        <v>12</v>
      </c>
      <c r="C47" s="38">
        <f>SUM(C48)</f>
        <v>5000</v>
      </c>
      <c r="D47" s="38">
        <f>SUM(D48)</f>
        <v>0</v>
      </c>
      <c r="E47" s="54">
        <f>SUM(E48)</f>
        <v>200000</v>
      </c>
      <c r="F47" s="54">
        <f aca="true" t="shared" si="19" ref="F47:S47">SUM(F48)</f>
        <v>0</v>
      </c>
      <c r="G47" s="54">
        <f t="shared" si="19"/>
        <v>5000</v>
      </c>
      <c r="H47" s="54">
        <f t="shared" si="19"/>
        <v>5000</v>
      </c>
      <c r="I47" s="54">
        <f t="shared" si="19"/>
        <v>0</v>
      </c>
      <c r="J47" s="54">
        <f t="shared" si="19"/>
        <v>0</v>
      </c>
      <c r="K47" s="54">
        <f t="shared" si="19"/>
        <v>140500</v>
      </c>
      <c r="L47" s="54">
        <f t="shared" si="19"/>
        <v>8199.999999999998</v>
      </c>
      <c r="M47" s="54">
        <f t="shared" si="19"/>
        <v>180000</v>
      </c>
      <c r="N47" s="54">
        <f t="shared" si="19"/>
        <v>7379.999999999999</v>
      </c>
      <c r="O47" s="54">
        <f t="shared" si="19"/>
        <v>180000</v>
      </c>
      <c r="P47" s="54">
        <f t="shared" si="19"/>
        <v>20000</v>
      </c>
      <c r="Q47" s="54">
        <f t="shared" si="19"/>
        <v>35000</v>
      </c>
      <c r="R47" s="54">
        <f t="shared" si="19"/>
        <v>35000</v>
      </c>
      <c r="S47" s="54">
        <f t="shared" si="19"/>
        <v>50500</v>
      </c>
      <c r="T47" s="5"/>
      <c r="U47" s="5"/>
    </row>
    <row r="48" spans="1:21" ht="22.5" customHeight="1">
      <c r="A48" s="20">
        <v>421919</v>
      </c>
      <c r="B48" s="21" t="s">
        <v>12</v>
      </c>
      <c r="C48" s="22">
        <v>5000</v>
      </c>
      <c r="D48" s="22">
        <v>0</v>
      </c>
      <c r="E48" s="31">
        <v>200000</v>
      </c>
      <c r="F48" s="22">
        <v>0</v>
      </c>
      <c r="G48" s="22">
        <v>5000</v>
      </c>
      <c r="H48" s="22">
        <v>5000</v>
      </c>
      <c r="I48" s="22">
        <v>0</v>
      </c>
      <c r="J48" s="22">
        <v>0</v>
      </c>
      <c r="K48" s="68">
        <f>SUM(P48:S48)</f>
        <v>140500</v>
      </c>
      <c r="L48" s="59">
        <f t="shared" si="2"/>
        <v>8199.999999999998</v>
      </c>
      <c r="M48" s="22">
        <v>180000</v>
      </c>
      <c r="N48" s="22">
        <f t="shared" si="3"/>
        <v>7379.999999999999</v>
      </c>
      <c r="O48" s="22">
        <v>180000</v>
      </c>
      <c r="P48" s="22">
        <v>20000</v>
      </c>
      <c r="Q48" s="22">
        <v>35000</v>
      </c>
      <c r="R48" s="22">
        <v>35000</v>
      </c>
      <c r="S48" s="22">
        <v>50500</v>
      </c>
      <c r="T48" s="5"/>
      <c r="U48" s="5"/>
    </row>
    <row r="49" spans="1:21" s="4" customFormat="1" ht="22.5" customHeight="1">
      <c r="A49" s="26">
        <v>422000</v>
      </c>
      <c r="B49" s="27" t="s">
        <v>5</v>
      </c>
      <c r="C49" s="28" t="e">
        <f>SUM(#REF!+C56)</f>
        <v>#REF!</v>
      </c>
      <c r="D49" s="28" t="e">
        <f>SUM(#REF!+D56)</f>
        <v>#REF!</v>
      </c>
      <c r="E49" s="28">
        <f aca="true" t="shared" si="20" ref="E49:S49">SUM(E50+E53+E56)</f>
        <v>350000</v>
      </c>
      <c r="F49" s="28">
        <f t="shared" si="20"/>
        <v>1500</v>
      </c>
      <c r="G49" s="28">
        <f t="shared" si="20"/>
        <v>62000</v>
      </c>
      <c r="H49" s="28">
        <f t="shared" si="20"/>
        <v>62000</v>
      </c>
      <c r="I49" s="28">
        <f t="shared" si="20"/>
        <v>2000</v>
      </c>
      <c r="J49" s="28">
        <f t="shared" si="20"/>
        <v>0</v>
      </c>
      <c r="K49" s="28">
        <f t="shared" si="20"/>
        <v>110000</v>
      </c>
      <c r="L49" s="28">
        <f t="shared" si="20"/>
        <v>14350</v>
      </c>
      <c r="M49" s="28">
        <f t="shared" si="20"/>
        <v>175000</v>
      </c>
      <c r="N49" s="28">
        <f t="shared" si="20"/>
        <v>7175</v>
      </c>
      <c r="O49" s="28">
        <f t="shared" si="20"/>
        <v>175000</v>
      </c>
      <c r="P49" s="28">
        <f t="shared" si="20"/>
        <v>0</v>
      </c>
      <c r="Q49" s="28">
        <f t="shared" si="20"/>
        <v>107500</v>
      </c>
      <c r="R49" s="28">
        <f t="shared" si="20"/>
        <v>2500</v>
      </c>
      <c r="S49" s="28">
        <f t="shared" si="20"/>
        <v>0</v>
      </c>
      <c r="T49" s="5"/>
      <c r="U49" s="5"/>
    </row>
    <row r="50" spans="1:21" s="8" customFormat="1" ht="22.5" customHeight="1">
      <c r="A50" s="41">
        <v>422100</v>
      </c>
      <c r="B50" s="42" t="s">
        <v>97</v>
      </c>
      <c r="C50" s="43"/>
      <c r="D50" s="43"/>
      <c r="E50" s="43">
        <f aca="true" t="shared" si="21" ref="E50:S50">SUM(E51:E52)</f>
        <v>190000</v>
      </c>
      <c r="F50" s="43">
        <f t="shared" si="21"/>
        <v>0</v>
      </c>
      <c r="G50" s="43">
        <f t="shared" si="21"/>
        <v>0</v>
      </c>
      <c r="H50" s="43">
        <f t="shared" si="21"/>
        <v>0</v>
      </c>
      <c r="I50" s="43">
        <f t="shared" si="21"/>
        <v>0</v>
      </c>
      <c r="J50" s="43">
        <f t="shared" si="21"/>
        <v>0</v>
      </c>
      <c r="K50" s="54">
        <f t="shared" si="21"/>
        <v>35000</v>
      </c>
      <c r="L50" s="54">
        <f t="shared" si="21"/>
        <v>7790</v>
      </c>
      <c r="M50" s="54">
        <f t="shared" si="21"/>
        <v>90000</v>
      </c>
      <c r="N50" s="54">
        <f t="shared" si="21"/>
        <v>3690</v>
      </c>
      <c r="O50" s="54">
        <f t="shared" si="21"/>
        <v>90000</v>
      </c>
      <c r="P50" s="54">
        <f t="shared" si="21"/>
        <v>0</v>
      </c>
      <c r="Q50" s="54">
        <f t="shared" si="21"/>
        <v>35000</v>
      </c>
      <c r="R50" s="54">
        <f t="shared" si="21"/>
        <v>0</v>
      </c>
      <c r="S50" s="54">
        <f t="shared" si="21"/>
        <v>0</v>
      </c>
      <c r="T50" s="5"/>
      <c r="U50" s="5"/>
    </row>
    <row r="51" spans="1:21" s="8" customFormat="1" ht="31.5" customHeight="1">
      <c r="A51" s="29">
        <v>422121</v>
      </c>
      <c r="B51" s="30" t="s">
        <v>98</v>
      </c>
      <c r="C51" s="31"/>
      <c r="D51" s="31"/>
      <c r="E51" s="31">
        <v>40000</v>
      </c>
      <c r="F51" s="31"/>
      <c r="G51" s="31"/>
      <c r="H51" s="31"/>
      <c r="I51" s="31"/>
      <c r="J51" s="31">
        <v>0</v>
      </c>
      <c r="K51" s="31">
        <v>5000</v>
      </c>
      <c r="L51" s="59">
        <f t="shared" si="2"/>
        <v>1640</v>
      </c>
      <c r="M51" s="22">
        <v>20000</v>
      </c>
      <c r="N51" s="22">
        <f t="shared" si="3"/>
        <v>820</v>
      </c>
      <c r="O51" s="22">
        <v>20000</v>
      </c>
      <c r="P51" s="22">
        <v>0</v>
      </c>
      <c r="Q51" s="22">
        <v>5000</v>
      </c>
      <c r="R51" s="22">
        <v>0</v>
      </c>
      <c r="S51" s="22">
        <v>0</v>
      </c>
      <c r="T51" s="5"/>
      <c r="U51" s="5"/>
    </row>
    <row r="52" spans="1:21" s="8" customFormat="1" ht="39.75" customHeight="1">
      <c r="A52" s="29">
        <v>422131</v>
      </c>
      <c r="B52" s="30" t="s">
        <v>99</v>
      </c>
      <c r="C52" s="31"/>
      <c r="D52" s="31"/>
      <c r="E52" s="31">
        <v>150000</v>
      </c>
      <c r="F52" s="31"/>
      <c r="G52" s="31"/>
      <c r="H52" s="31"/>
      <c r="I52" s="31"/>
      <c r="J52" s="31">
        <v>0</v>
      </c>
      <c r="K52" s="31">
        <v>30000</v>
      </c>
      <c r="L52" s="59">
        <f t="shared" si="2"/>
        <v>6150</v>
      </c>
      <c r="M52" s="22">
        <v>70000</v>
      </c>
      <c r="N52" s="22">
        <f t="shared" si="3"/>
        <v>2870</v>
      </c>
      <c r="O52" s="22">
        <v>70000</v>
      </c>
      <c r="P52" s="22">
        <v>0</v>
      </c>
      <c r="Q52" s="22">
        <v>30000</v>
      </c>
      <c r="R52" s="22">
        <v>0</v>
      </c>
      <c r="S52" s="22">
        <v>0</v>
      </c>
      <c r="T52" s="5"/>
      <c r="U52" s="5"/>
    </row>
    <row r="53" spans="1:21" s="8" customFormat="1" ht="32.25" customHeight="1">
      <c r="A53" s="29">
        <v>422200</v>
      </c>
      <c r="B53" s="42" t="s">
        <v>88</v>
      </c>
      <c r="C53" s="31"/>
      <c r="D53" s="31"/>
      <c r="E53" s="54">
        <f aca="true" t="shared" si="22" ref="E53:S53">SUM(E54:E55)</f>
        <v>140000</v>
      </c>
      <c r="F53" s="54">
        <f t="shared" si="22"/>
        <v>0</v>
      </c>
      <c r="G53" s="54">
        <f t="shared" si="22"/>
        <v>60000</v>
      </c>
      <c r="H53" s="54">
        <f t="shared" si="22"/>
        <v>60000</v>
      </c>
      <c r="I53" s="54">
        <f t="shared" si="22"/>
        <v>0</v>
      </c>
      <c r="J53" s="54">
        <f t="shared" si="22"/>
        <v>0</v>
      </c>
      <c r="K53" s="54">
        <f t="shared" si="22"/>
        <v>70000</v>
      </c>
      <c r="L53" s="54">
        <f t="shared" si="22"/>
        <v>5740</v>
      </c>
      <c r="M53" s="54">
        <f t="shared" si="22"/>
        <v>80000</v>
      </c>
      <c r="N53" s="54">
        <f t="shared" si="22"/>
        <v>3280</v>
      </c>
      <c r="O53" s="54">
        <f t="shared" si="22"/>
        <v>80000</v>
      </c>
      <c r="P53" s="54">
        <f t="shared" si="22"/>
        <v>0</v>
      </c>
      <c r="Q53" s="54">
        <f t="shared" si="22"/>
        <v>70000</v>
      </c>
      <c r="R53" s="54">
        <f t="shared" si="22"/>
        <v>0</v>
      </c>
      <c r="S53" s="54">
        <f t="shared" si="22"/>
        <v>0</v>
      </c>
      <c r="T53" s="5"/>
      <c r="U53" s="5"/>
    </row>
    <row r="54" spans="1:21" s="8" customFormat="1" ht="31.5" customHeight="1">
      <c r="A54" s="29">
        <v>422221</v>
      </c>
      <c r="B54" s="30" t="s">
        <v>95</v>
      </c>
      <c r="C54" s="31">
        <v>40000</v>
      </c>
      <c r="D54" s="31">
        <v>0</v>
      </c>
      <c r="E54" s="31">
        <v>60000</v>
      </c>
      <c r="F54" s="31"/>
      <c r="G54" s="31">
        <v>20000</v>
      </c>
      <c r="H54" s="31">
        <v>20000</v>
      </c>
      <c r="I54" s="31">
        <v>0</v>
      </c>
      <c r="J54" s="31">
        <v>0</v>
      </c>
      <c r="K54" s="31">
        <v>40000</v>
      </c>
      <c r="L54" s="59">
        <f t="shared" si="2"/>
        <v>2459.9999999999995</v>
      </c>
      <c r="M54" s="22">
        <v>40000</v>
      </c>
      <c r="N54" s="22">
        <f t="shared" si="3"/>
        <v>1640</v>
      </c>
      <c r="O54" s="22">
        <v>40000</v>
      </c>
      <c r="P54" s="22">
        <v>0</v>
      </c>
      <c r="Q54" s="22">
        <v>40000</v>
      </c>
      <c r="R54" s="22">
        <v>0</v>
      </c>
      <c r="S54" s="22">
        <v>0</v>
      </c>
      <c r="T54" s="5"/>
      <c r="U54" s="5"/>
    </row>
    <row r="55" spans="1:21" s="8" customFormat="1" ht="40.5" customHeight="1">
      <c r="A55" s="29">
        <v>422231</v>
      </c>
      <c r="B55" s="30" t="s">
        <v>96</v>
      </c>
      <c r="C55" s="31">
        <v>80000</v>
      </c>
      <c r="D55" s="31">
        <v>0</v>
      </c>
      <c r="E55" s="31">
        <v>80000</v>
      </c>
      <c r="F55" s="31"/>
      <c r="G55" s="31">
        <v>40000</v>
      </c>
      <c r="H55" s="31">
        <v>40000</v>
      </c>
      <c r="I55" s="31">
        <v>0</v>
      </c>
      <c r="J55" s="31">
        <v>0</v>
      </c>
      <c r="K55" s="31">
        <v>30000</v>
      </c>
      <c r="L55" s="59">
        <f t="shared" si="2"/>
        <v>3280</v>
      </c>
      <c r="M55" s="22">
        <v>40000</v>
      </c>
      <c r="N55" s="22">
        <f t="shared" si="3"/>
        <v>1640</v>
      </c>
      <c r="O55" s="22">
        <v>40000</v>
      </c>
      <c r="P55" s="22">
        <v>0</v>
      </c>
      <c r="Q55" s="22">
        <v>30000</v>
      </c>
      <c r="R55" s="22">
        <v>0</v>
      </c>
      <c r="S55" s="22">
        <v>0</v>
      </c>
      <c r="T55" s="5"/>
      <c r="U55" s="5"/>
    </row>
    <row r="56" spans="1:21" s="8" customFormat="1" ht="22.5" customHeight="1">
      <c r="A56" s="41">
        <v>422300</v>
      </c>
      <c r="B56" s="42" t="s">
        <v>75</v>
      </c>
      <c r="C56" s="43">
        <v>7000</v>
      </c>
      <c r="D56" s="43">
        <v>0</v>
      </c>
      <c r="E56" s="54">
        <f aca="true" t="shared" si="23" ref="E56:J56">SUM(E57:E57)</f>
        <v>20000</v>
      </c>
      <c r="F56" s="54">
        <f t="shared" si="23"/>
        <v>1500</v>
      </c>
      <c r="G56" s="54">
        <f t="shared" si="23"/>
        <v>2000</v>
      </c>
      <c r="H56" s="54">
        <f t="shared" si="23"/>
        <v>2000</v>
      </c>
      <c r="I56" s="54">
        <f t="shared" si="23"/>
        <v>2000</v>
      </c>
      <c r="J56" s="54">
        <f t="shared" si="23"/>
        <v>0</v>
      </c>
      <c r="K56" s="54">
        <f>SUM(P56:S56)</f>
        <v>5000</v>
      </c>
      <c r="L56" s="54">
        <f aca="true" t="shared" si="24" ref="L56:S56">SUM(L57:L57)</f>
        <v>820</v>
      </c>
      <c r="M56" s="54">
        <f t="shared" si="24"/>
        <v>5000</v>
      </c>
      <c r="N56" s="54">
        <f t="shared" si="24"/>
        <v>205</v>
      </c>
      <c r="O56" s="54">
        <f t="shared" si="24"/>
        <v>5000</v>
      </c>
      <c r="P56" s="54">
        <f t="shared" si="24"/>
        <v>0</v>
      </c>
      <c r="Q56" s="54">
        <f t="shared" si="24"/>
        <v>2500</v>
      </c>
      <c r="R56" s="54">
        <f t="shared" si="24"/>
        <v>2500</v>
      </c>
      <c r="S56" s="54">
        <f t="shared" si="24"/>
        <v>0</v>
      </c>
      <c r="T56" s="5"/>
      <c r="U56" s="5"/>
    </row>
    <row r="57" spans="1:21" s="8" customFormat="1" ht="22.5" customHeight="1">
      <c r="A57" s="29">
        <v>422321</v>
      </c>
      <c r="B57" s="30" t="s">
        <v>53</v>
      </c>
      <c r="C57" s="31">
        <v>5000</v>
      </c>
      <c r="D57" s="31">
        <v>0</v>
      </c>
      <c r="E57" s="31">
        <v>20000</v>
      </c>
      <c r="F57" s="31">
        <v>1500</v>
      </c>
      <c r="G57" s="31">
        <v>2000</v>
      </c>
      <c r="H57" s="31">
        <v>2000</v>
      </c>
      <c r="I57" s="31">
        <v>2000</v>
      </c>
      <c r="J57" s="31">
        <v>0</v>
      </c>
      <c r="K57" s="31">
        <f>SUM(P57:S57)</f>
        <v>5000</v>
      </c>
      <c r="L57" s="59">
        <f t="shared" si="2"/>
        <v>820</v>
      </c>
      <c r="M57" s="22">
        <v>5000</v>
      </c>
      <c r="N57" s="22">
        <f t="shared" si="3"/>
        <v>205</v>
      </c>
      <c r="O57" s="22">
        <v>5000</v>
      </c>
      <c r="P57" s="22">
        <v>0</v>
      </c>
      <c r="Q57" s="22">
        <v>2500</v>
      </c>
      <c r="R57" s="22">
        <v>2500</v>
      </c>
      <c r="S57" s="22">
        <v>0</v>
      </c>
      <c r="T57" s="5"/>
      <c r="U57" s="5"/>
    </row>
    <row r="58" spans="1:21" s="4" customFormat="1" ht="22.5" customHeight="1">
      <c r="A58" s="26">
        <v>423000</v>
      </c>
      <c r="B58" s="27" t="s">
        <v>6</v>
      </c>
      <c r="C58" s="28">
        <f>SUM(C60+C62+C64+C68+C72+C74)</f>
        <v>1929000</v>
      </c>
      <c r="D58" s="28">
        <f>SUM(D60:D74)</f>
        <v>0</v>
      </c>
      <c r="E58" s="28">
        <f>SUM(E59+E61+E64+E68+E71+E73)</f>
        <v>3754000</v>
      </c>
      <c r="F58" s="28">
        <f aca="true" t="shared" si="25" ref="F58:S58">SUM(F59+F61+F64+F68+F71+F73)</f>
        <v>383400</v>
      </c>
      <c r="G58" s="28">
        <f t="shared" si="25"/>
        <v>530600</v>
      </c>
      <c r="H58" s="28">
        <f t="shared" si="25"/>
        <v>563000</v>
      </c>
      <c r="I58" s="28">
        <f t="shared" si="25"/>
        <v>486000</v>
      </c>
      <c r="J58" s="28">
        <f t="shared" si="25"/>
        <v>0</v>
      </c>
      <c r="K58" s="28">
        <f t="shared" si="25"/>
        <v>3324000</v>
      </c>
      <c r="L58" s="28">
        <f t="shared" si="25"/>
        <v>153914</v>
      </c>
      <c r="M58" s="28">
        <f t="shared" si="25"/>
        <v>2939000</v>
      </c>
      <c r="N58" s="28">
        <f t="shared" si="25"/>
        <v>120498.99999999999</v>
      </c>
      <c r="O58" s="28">
        <f t="shared" si="25"/>
        <v>2986000</v>
      </c>
      <c r="P58" s="28">
        <f t="shared" si="25"/>
        <v>796400</v>
      </c>
      <c r="Q58" s="28">
        <f t="shared" si="25"/>
        <v>937400</v>
      </c>
      <c r="R58" s="28">
        <f t="shared" si="25"/>
        <v>811400</v>
      </c>
      <c r="S58" s="28">
        <f t="shared" si="25"/>
        <v>778800</v>
      </c>
      <c r="T58" s="5"/>
      <c r="U58" s="5"/>
    </row>
    <row r="59" spans="1:21" s="8" customFormat="1" ht="22.5" customHeight="1">
      <c r="A59" s="41">
        <v>423200</v>
      </c>
      <c r="B59" s="40" t="s">
        <v>13</v>
      </c>
      <c r="C59" s="43">
        <f>SUM(C60)</f>
        <v>440000</v>
      </c>
      <c r="D59" s="43">
        <f>SUM(D60)</f>
        <v>0</v>
      </c>
      <c r="E59" s="43">
        <f>SUM(E60)</f>
        <v>515000</v>
      </c>
      <c r="F59" s="43">
        <f aca="true" t="shared" si="26" ref="F59:S59">SUM(F60)</f>
        <v>54400</v>
      </c>
      <c r="G59" s="43">
        <f t="shared" si="26"/>
        <v>89400</v>
      </c>
      <c r="H59" s="43">
        <f t="shared" si="26"/>
        <v>139000</v>
      </c>
      <c r="I59" s="43">
        <f t="shared" si="26"/>
        <v>117000</v>
      </c>
      <c r="J59" s="43">
        <f t="shared" si="26"/>
        <v>0</v>
      </c>
      <c r="K59" s="54">
        <f t="shared" si="26"/>
        <v>400000</v>
      </c>
      <c r="L59" s="54">
        <f t="shared" si="26"/>
        <v>21115</v>
      </c>
      <c r="M59" s="54">
        <f t="shared" si="26"/>
        <v>530000</v>
      </c>
      <c r="N59" s="54">
        <f t="shared" si="26"/>
        <v>21730</v>
      </c>
      <c r="O59" s="54">
        <f t="shared" si="26"/>
        <v>550000</v>
      </c>
      <c r="P59" s="54">
        <f t="shared" si="26"/>
        <v>89400</v>
      </c>
      <c r="Q59" s="54">
        <f t="shared" si="26"/>
        <v>89400</v>
      </c>
      <c r="R59" s="54">
        <f t="shared" si="26"/>
        <v>89400</v>
      </c>
      <c r="S59" s="54">
        <f t="shared" si="26"/>
        <v>131800</v>
      </c>
      <c r="T59" s="5"/>
      <c r="U59" s="5"/>
    </row>
    <row r="60" spans="1:21" ht="22.5" customHeight="1">
      <c r="A60" s="20">
        <v>423291</v>
      </c>
      <c r="B60" s="21" t="s">
        <v>74</v>
      </c>
      <c r="C60" s="22">
        <v>440000</v>
      </c>
      <c r="D60" s="22">
        <v>0</v>
      </c>
      <c r="E60" s="22">
        <v>515000</v>
      </c>
      <c r="F60" s="22">
        <v>54400</v>
      </c>
      <c r="G60" s="22">
        <v>89400</v>
      </c>
      <c r="H60" s="22">
        <v>139000</v>
      </c>
      <c r="I60" s="22">
        <v>117000</v>
      </c>
      <c r="J60" s="22">
        <v>0</v>
      </c>
      <c r="K60" s="31">
        <f>SUM(P60:S60)</f>
        <v>400000</v>
      </c>
      <c r="L60" s="59">
        <f t="shared" si="2"/>
        <v>21115</v>
      </c>
      <c r="M60" s="22">
        <v>530000</v>
      </c>
      <c r="N60" s="22">
        <f t="shared" si="3"/>
        <v>21730</v>
      </c>
      <c r="O60" s="22">
        <v>550000</v>
      </c>
      <c r="P60" s="22">
        <v>89400</v>
      </c>
      <c r="Q60" s="22">
        <v>89400</v>
      </c>
      <c r="R60" s="22">
        <v>89400</v>
      </c>
      <c r="S60" s="22">
        <v>131800</v>
      </c>
      <c r="T60" s="5"/>
      <c r="U60" s="5"/>
    </row>
    <row r="61" spans="1:21" ht="31.5" customHeight="1">
      <c r="A61" s="39">
        <v>423300</v>
      </c>
      <c r="B61" s="40" t="s">
        <v>14</v>
      </c>
      <c r="C61" s="38">
        <f>SUM(C62)</f>
        <v>30000</v>
      </c>
      <c r="D61" s="38">
        <f>SUM(D62)</f>
        <v>0</v>
      </c>
      <c r="E61" s="38">
        <f>SUM(E62+E63)</f>
        <v>200000</v>
      </c>
      <c r="F61" s="38">
        <f aca="true" t="shared" si="27" ref="F61:S61">SUM(F62+F63)</f>
        <v>0</v>
      </c>
      <c r="G61" s="38">
        <f t="shared" si="27"/>
        <v>0</v>
      </c>
      <c r="H61" s="38">
        <f t="shared" si="27"/>
        <v>30000</v>
      </c>
      <c r="I61" s="38">
        <f t="shared" si="27"/>
        <v>0</v>
      </c>
      <c r="J61" s="38">
        <f t="shared" si="27"/>
        <v>0</v>
      </c>
      <c r="K61" s="32">
        <f t="shared" si="27"/>
        <v>199000</v>
      </c>
      <c r="L61" s="32">
        <f t="shared" si="27"/>
        <v>8199.999999999998</v>
      </c>
      <c r="M61" s="32">
        <f t="shared" si="27"/>
        <v>200000</v>
      </c>
      <c r="N61" s="32">
        <f t="shared" si="27"/>
        <v>8199.999999999998</v>
      </c>
      <c r="O61" s="32">
        <f t="shared" si="27"/>
        <v>200000</v>
      </c>
      <c r="P61" s="32">
        <f t="shared" si="27"/>
        <v>20000</v>
      </c>
      <c r="Q61" s="32">
        <f t="shared" si="27"/>
        <v>125000</v>
      </c>
      <c r="R61" s="32">
        <f t="shared" si="27"/>
        <v>54000</v>
      </c>
      <c r="S61" s="32">
        <f t="shared" si="27"/>
        <v>0</v>
      </c>
      <c r="T61" s="5"/>
      <c r="U61" s="5"/>
    </row>
    <row r="62" spans="1:21" ht="30.75" customHeight="1">
      <c r="A62" s="20">
        <v>423399</v>
      </c>
      <c r="B62" s="21" t="s">
        <v>14</v>
      </c>
      <c r="C62" s="22">
        <v>30000</v>
      </c>
      <c r="D62" s="22">
        <v>0</v>
      </c>
      <c r="E62" s="22">
        <v>100000</v>
      </c>
      <c r="F62" s="22">
        <v>0</v>
      </c>
      <c r="G62" s="22">
        <v>0</v>
      </c>
      <c r="H62" s="22">
        <v>30000</v>
      </c>
      <c r="I62" s="22">
        <v>0</v>
      </c>
      <c r="J62" s="22">
        <v>0</v>
      </c>
      <c r="K62" s="68">
        <f>SUM(P62:S62)</f>
        <v>144000</v>
      </c>
      <c r="L62" s="59">
        <f t="shared" si="2"/>
        <v>4099.999999999999</v>
      </c>
      <c r="M62" s="22">
        <v>100000</v>
      </c>
      <c r="N62" s="22">
        <f t="shared" si="3"/>
        <v>4099.999999999999</v>
      </c>
      <c r="O62" s="22">
        <v>100000</v>
      </c>
      <c r="P62" s="22">
        <v>20000</v>
      </c>
      <c r="Q62" s="22">
        <v>90000</v>
      </c>
      <c r="R62" s="22">
        <v>34000</v>
      </c>
      <c r="S62" s="22">
        <v>0</v>
      </c>
      <c r="T62" s="5"/>
      <c r="U62" s="5"/>
    </row>
    <row r="63" spans="1:21" ht="30.75" customHeight="1">
      <c r="A63" s="20">
        <v>423321</v>
      </c>
      <c r="B63" s="21" t="s">
        <v>93</v>
      </c>
      <c r="C63" s="22"/>
      <c r="D63" s="22"/>
      <c r="E63" s="22">
        <v>100000</v>
      </c>
      <c r="F63" s="22"/>
      <c r="G63" s="22"/>
      <c r="H63" s="22"/>
      <c r="I63" s="22"/>
      <c r="J63" s="22">
        <v>0</v>
      </c>
      <c r="K63" s="31">
        <f>SUM(P63:S63)</f>
        <v>55000</v>
      </c>
      <c r="L63" s="59">
        <f aca="true" t="shared" si="28" ref="L63:L113">SUM(E63*4.1/100)</f>
        <v>4099.999999999999</v>
      </c>
      <c r="M63" s="22">
        <v>100000</v>
      </c>
      <c r="N63" s="22">
        <f aca="true" t="shared" si="29" ref="N63:N113">SUM(M63*4.1/100)</f>
        <v>4099.999999999999</v>
      </c>
      <c r="O63" s="22">
        <v>100000</v>
      </c>
      <c r="P63" s="22">
        <v>0</v>
      </c>
      <c r="Q63" s="22">
        <v>35000</v>
      </c>
      <c r="R63" s="22">
        <v>20000</v>
      </c>
      <c r="S63" s="22">
        <v>0</v>
      </c>
      <c r="T63" s="5"/>
      <c r="U63" s="5"/>
    </row>
    <row r="64" spans="1:21" ht="22.5" customHeight="1">
      <c r="A64" s="39">
        <v>423400</v>
      </c>
      <c r="B64" s="40" t="s">
        <v>15</v>
      </c>
      <c r="C64" s="38">
        <f>SUM(C65:C66)</f>
        <v>300000</v>
      </c>
      <c r="D64" s="38">
        <v>0</v>
      </c>
      <c r="E64" s="38">
        <f>SUM(E65:E67)</f>
        <v>726000</v>
      </c>
      <c r="F64" s="38">
        <f aca="true" t="shared" si="30" ref="F64:S64">SUM(F65:F67)</f>
        <v>58000</v>
      </c>
      <c r="G64" s="38">
        <f t="shared" si="30"/>
        <v>129000</v>
      </c>
      <c r="H64" s="38">
        <f t="shared" si="30"/>
        <v>54000</v>
      </c>
      <c r="I64" s="38">
        <f t="shared" si="30"/>
        <v>54000</v>
      </c>
      <c r="J64" s="38">
        <f t="shared" si="30"/>
        <v>0</v>
      </c>
      <c r="K64" s="32">
        <f t="shared" si="30"/>
        <v>494000</v>
      </c>
      <c r="L64" s="32">
        <f t="shared" si="30"/>
        <v>29765.999999999996</v>
      </c>
      <c r="M64" s="32">
        <f t="shared" si="30"/>
        <v>613000</v>
      </c>
      <c r="N64" s="32">
        <f t="shared" si="30"/>
        <v>25133</v>
      </c>
      <c r="O64" s="32">
        <f t="shared" si="30"/>
        <v>635000</v>
      </c>
      <c r="P64" s="32">
        <f t="shared" si="30"/>
        <v>74000</v>
      </c>
      <c r="Q64" s="32">
        <f t="shared" si="30"/>
        <v>154000</v>
      </c>
      <c r="R64" s="32">
        <f t="shared" si="30"/>
        <v>114000</v>
      </c>
      <c r="S64" s="32">
        <f t="shared" si="30"/>
        <v>152000</v>
      </c>
      <c r="T64" s="5"/>
      <c r="U64" s="5"/>
    </row>
    <row r="65" spans="1:21" ht="22.5" customHeight="1">
      <c r="A65" s="20">
        <v>423432</v>
      </c>
      <c r="B65" s="21" t="s">
        <v>68</v>
      </c>
      <c r="C65" s="22">
        <v>115200</v>
      </c>
      <c r="D65" s="22">
        <v>0</v>
      </c>
      <c r="E65" s="22">
        <v>200000</v>
      </c>
      <c r="F65" s="22">
        <v>40000</v>
      </c>
      <c r="G65" s="22">
        <v>75000</v>
      </c>
      <c r="H65" s="22">
        <v>0</v>
      </c>
      <c r="I65" s="22">
        <v>0</v>
      </c>
      <c r="J65" s="22">
        <v>0</v>
      </c>
      <c r="K65" s="68">
        <f>SUM(P65:S65)</f>
        <v>40000</v>
      </c>
      <c r="L65" s="59">
        <f t="shared" si="28"/>
        <v>8199.999999999998</v>
      </c>
      <c r="M65" s="22">
        <v>83000</v>
      </c>
      <c r="N65" s="22">
        <f t="shared" si="29"/>
        <v>3402.9999999999995</v>
      </c>
      <c r="O65" s="22">
        <v>85000</v>
      </c>
      <c r="P65" s="22">
        <v>0</v>
      </c>
      <c r="Q65" s="22">
        <v>40000</v>
      </c>
      <c r="R65" s="22">
        <v>0</v>
      </c>
      <c r="S65" s="22">
        <v>0</v>
      </c>
      <c r="T65" s="5"/>
      <c r="U65" s="5"/>
    </row>
    <row r="66" spans="1:21" ht="22.5" customHeight="1">
      <c r="A66" s="20">
        <v>423441</v>
      </c>
      <c r="B66" s="21" t="s">
        <v>69</v>
      </c>
      <c r="C66" s="22">
        <v>184800</v>
      </c>
      <c r="D66" s="22">
        <v>0</v>
      </c>
      <c r="E66" s="22">
        <v>240000</v>
      </c>
      <c r="F66" s="31">
        <v>18000</v>
      </c>
      <c r="G66" s="22">
        <v>54000</v>
      </c>
      <c r="H66" s="22">
        <v>54000</v>
      </c>
      <c r="I66" s="22">
        <v>54000</v>
      </c>
      <c r="J66" s="22">
        <v>0</v>
      </c>
      <c r="K66" s="31">
        <f>SUM(P66:S66)</f>
        <v>234000</v>
      </c>
      <c r="L66" s="59">
        <f t="shared" si="28"/>
        <v>9839.999999999998</v>
      </c>
      <c r="M66" s="22">
        <v>240000</v>
      </c>
      <c r="N66" s="22">
        <f t="shared" si="29"/>
        <v>9839.999999999998</v>
      </c>
      <c r="O66" s="22">
        <v>250000</v>
      </c>
      <c r="P66" s="22">
        <v>54000</v>
      </c>
      <c r="Q66" s="22">
        <v>54000</v>
      </c>
      <c r="R66" s="22">
        <v>54000</v>
      </c>
      <c r="S66" s="22">
        <v>72000</v>
      </c>
      <c r="T66" s="5"/>
      <c r="U66" s="5"/>
    </row>
    <row r="67" spans="1:21" ht="22.5" customHeight="1">
      <c r="A67" s="20">
        <v>423421</v>
      </c>
      <c r="B67" s="21" t="s">
        <v>102</v>
      </c>
      <c r="C67" s="22"/>
      <c r="D67" s="22"/>
      <c r="E67" s="22">
        <v>286000</v>
      </c>
      <c r="F67" s="31"/>
      <c r="G67" s="22"/>
      <c r="H67" s="22"/>
      <c r="I67" s="22"/>
      <c r="J67" s="22">
        <v>0</v>
      </c>
      <c r="K67" s="68">
        <f>SUM(P67:S67)</f>
        <v>220000</v>
      </c>
      <c r="L67" s="59">
        <f t="shared" si="28"/>
        <v>11726</v>
      </c>
      <c r="M67" s="22">
        <v>290000</v>
      </c>
      <c r="N67" s="22">
        <f t="shared" si="29"/>
        <v>11890</v>
      </c>
      <c r="O67" s="22">
        <v>300000</v>
      </c>
      <c r="P67" s="22">
        <v>20000</v>
      </c>
      <c r="Q67" s="22">
        <v>60000</v>
      </c>
      <c r="R67" s="22">
        <v>60000</v>
      </c>
      <c r="S67" s="22">
        <v>80000</v>
      </c>
      <c r="T67" s="5"/>
      <c r="U67" s="5"/>
    </row>
    <row r="68" spans="1:21" ht="22.5" customHeight="1">
      <c r="A68" s="39">
        <v>423500</v>
      </c>
      <c r="B68" s="40" t="s">
        <v>16</v>
      </c>
      <c r="C68" s="38">
        <f>SUM(C69:C70)</f>
        <v>1104000</v>
      </c>
      <c r="D68" s="38">
        <v>0</v>
      </c>
      <c r="E68" s="38">
        <f>SUM(E69:E70)</f>
        <v>2156000</v>
      </c>
      <c r="F68" s="38">
        <f aca="true" t="shared" si="31" ref="F68:S68">SUM(F69:F70)</f>
        <v>263000</v>
      </c>
      <c r="G68" s="38">
        <f t="shared" si="31"/>
        <v>279000</v>
      </c>
      <c r="H68" s="38">
        <f t="shared" si="31"/>
        <v>285000</v>
      </c>
      <c r="I68" s="38">
        <f t="shared" si="31"/>
        <v>285000</v>
      </c>
      <c r="J68" s="38">
        <f t="shared" si="31"/>
        <v>0</v>
      </c>
      <c r="K68" s="32">
        <f>SUM(P68:S68)</f>
        <v>2036000</v>
      </c>
      <c r="L68" s="32">
        <f t="shared" si="31"/>
        <v>88396</v>
      </c>
      <c r="M68" s="32">
        <f t="shared" si="31"/>
        <v>1436000</v>
      </c>
      <c r="N68" s="32">
        <f t="shared" si="31"/>
        <v>58875.999999999985</v>
      </c>
      <c r="O68" s="32">
        <f t="shared" si="31"/>
        <v>1436000</v>
      </c>
      <c r="P68" s="32">
        <f t="shared" si="31"/>
        <v>528000</v>
      </c>
      <c r="Q68" s="32">
        <f t="shared" si="31"/>
        <v>534000</v>
      </c>
      <c r="R68" s="32">
        <f t="shared" si="31"/>
        <v>494000</v>
      </c>
      <c r="S68" s="32">
        <f t="shared" si="31"/>
        <v>480000</v>
      </c>
      <c r="T68" s="5"/>
      <c r="U68" s="5"/>
    </row>
    <row r="69" spans="1:21" ht="33" customHeight="1">
      <c r="A69" s="20">
        <v>423591</v>
      </c>
      <c r="B69" s="21" t="s">
        <v>54</v>
      </c>
      <c r="C69" s="22">
        <v>930000</v>
      </c>
      <c r="D69" s="22">
        <v>0</v>
      </c>
      <c r="E69" s="22">
        <v>936000</v>
      </c>
      <c r="F69" s="22">
        <v>214000</v>
      </c>
      <c r="G69" s="22">
        <v>240000</v>
      </c>
      <c r="H69" s="22">
        <v>240000</v>
      </c>
      <c r="I69" s="22">
        <v>240000</v>
      </c>
      <c r="J69" s="22">
        <v>0</v>
      </c>
      <c r="K69" s="31">
        <f>SUM(E69+J69)</f>
        <v>936000</v>
      </c>
      <c r="L69" s="59">
        <f t="shared" si="28"/>
        <v>38375.99999999999</v>
      </c>
      <c r="M69" s="22">
        <v>936000</v>
      </c>
      <c r="N69" s="22">
        <f t="shared" si="29"/>
        <v>38375.99999999999</v>
      </c>
      <c r="O69" s="22">
        <v>936000</v>
      </c>
      <c r="P69" s="22">
        <v>234000</v>
      </c>
      <c r="Q69" s="22">
        <v>234000</v>
      </c>
      <c r="R69" s="22">
        <v>234000</v>
      </c>
      <c r="S69" s="22">
        <v>234000</v>
      </c>
      <c r="T69" s="5"/>
      <c r="U69" s="5"/>
    </row>
    <row r="70" spans="1:21" ht="33" customHeight="1">
      <c r="A70" s="20">
        <v>423599</v>
      </c>
      <c r="B70" s="21" t="s">
        <v>55</v>
      </c>
      <c r="C70" s="22">
        <v>174000</v>
      </c>
      <c r="D70" s="22">
        <v>0</v>
      </c>
      <c r="E70" s="22">
        <v>1220000</v>
      </c>
      <c r="F70" s="22">
        <v>49000</v>
      </c>
      <c r="G70" s="22">
        <v>39000</v>
      </c>
      <c r="H70" s="22">
        <v>45000</v>
      </c>
      <c r="I70" s="22">
        <v>45000</v>
      </c>
      <c r="J70" s="22">
        <v>0</v>
      </c>
      <c r="K70" s="31">
        <f>SUM(P70:S70)</f>
        <v>1100000</v>
      </c>
      <c r="L70" s="59">
        <f t="shared" si="28"/>
        <v>50020</v>
      </c>
      <c r="M70" s="22">
        <v>500000</v>
      </c>
      <c r="N70" s="22">
        <f t="shared" si="29"/>
        <v>20499.999999999996</v>
      </c>
      <c r="O70" s="22">
        <v>500000</v>
      </c>
      <c r="P70" s="22">
        <v>294000</v>
      </c>
      <c r="Q70" s="22">
        <v>300000</v>
      </c>
      <c r="R70" s="22">
        <v>260000</v>
      </c>
      <c r="S70" s="22">
        <v>246000</v>
      </c>
      <c r="T70" s="5"/>
      <c r="U70" s="5"/>
    </row>
    <row r="71" spans="1:21" ht="33" customHeight="1">
      <c r="A71" s="39">
        <v>423700</v>
      </c>
      <c r="B71" s="40" t="s">
        <v>17</v>
      </c>
      <c r="C71" s="38">
        <f>SUM(C72)</f>
        <v>25000</v>
      </c>
      <c r="D71" s="38">
        <f>SUM(D72)</f>
        <v>0</v>
      </c>
      <c r="E71" s="38">
        <f>SUM(E72)</f>
        <v>45000</v>
      </c>
      <c r="F71" s="38">
        <f aca="true" t="shared" si="32" ref="F71:S71">SUM(F72)</f>
        <v>8000</v>
      </c>
      <c r="G71" s="38">
        <f t="shared" si="32"/>
        <v>8000</v>
      </c>
      <c r="H71" s="38">
        <f t="shared" si="32"/>
        <v>20000</v>
      </c>
      <c r="I71" s="38">
        <f t="shared" si="32"/>
        <v>30000</v>
      </c>
      <c r="J71" s="38">
        <f t="shared" si="32"/>
        <v>0</v>
      </c>
      <c r="K71" s="32">
        <f t="shared" si="32"/>
        <v>45000</v>
      </c>
      <c r="L71" s="32">
        <f t="shared" si="32"/>
        <v>1844.9999999999998</v>
      </c>
      <c r="M71" s="32">
        <f t="shared" si="32"/>
        <v>45000</v>
      </c>
      <c r="N71" s="32">
        <f t="shared" si="32"/>
        <v>1844.9999999999998</v>
      </c>
      <c r="O71" s="32">
        <f t="shared" si="32"/>
        <v>45000</v>
      </c>
      <c r="P71" s="32">
        <f t="shared" si="32"/>
        <v>15000</v>
      </c>
      <c r="Q71" s="32">
        <f t="shared" si="32"/>
        <v>15000</v>
      </c>
      <c r="R71" s="32">
        <f t="shared" si="32"/>
        <v>10000</v>
      </c>
      <c r="S71" s="32">
        <f t="shared" si="32"/>
        <v>5000</v>
      </c>
      <c r="T71" s="5"/>
      <c r="U71" s="5"/>
    </row>
    <row r="72" spans="1:21" ht="22.5" customHeight="1">
      <c r="A72" s="20">
        <v>423711</v>
      </c>
      <c r="B72" s="21" t="s">
        <v>17</v>
      </c>
      <c r="C72" s="22">
        <v>25000</v>
      </c>
      <c r="D72" s="22">
        <v>0</v>
      </c>
      <c r="E72" s="22">
        <v>45000</v>
      </c>
      <c r="F72" s="22">
        <v>8000</v>
      </c>
      <c r="G72" s="22">
        <v>8000</v>
      </c>
      <c r="H72" s="22">
        <v>20000</v>
      </c>
      <c r="I72" s="22">
        <v>30000</v>
      </c>
      <c r="J72" s="22">
        <v>0</v>
      </c>
      <c r="K72" s="31">
        <f>SUM(E72+J72)</f>
        <v>45000</v>
      </c>
      <c r="L72" s="59">
        <f t="shared" si="28"/>
        <v>1844.9999999999998</v>
      </c>
      <c r="M72" s="22">
        <v>45000</v>
      </c>
      <c r="N72" s="22">
        <f t="shared" si="29"/>
        <v>1844.9999999999998</v>
      </c>
      <c r="O72" s="22">
        <v>45000</v>
      </c>
      <c r="P72" s="22">
        <v>15000</v>
      </c>
      <c r="Q72" s="22">
        <v>15000</v>
      </c>
      <c r="R72" s="22">
        <v>10000</v>
      </c>
      <c r="S72" s="22">
        <v>5000</v>
      </c>
      <c r="T72" s="5"/>
      <c r="U72" s="5"/>
    </row>
    <row r="73" spans="1:21" ht="22.5" customHeight="1">
      <c r="A73" s="39">
        <v>423900</v>
      </c>
      <c r="B73" s="40" t="s">
        <v>18</v>
      </c>
      <c r="C73" s="38">
        <f>SUM(C74)</f>
        <v>30000</v>
      </c>
      <c r="D73" s="38">
        <f>SUM(D74)</f>
        <v>0</v>
      </c>
      <c r="E73" s="38">
        <f>SUM(E74)</f>
        <v>112000</v>
      </c>
      <c r="F73" s="38">
        <f aca="true" t="shared" si="33" ref="F73:S73">SUM(F74)</f>
        <v>0</v>
      </c>
      <c r="G73" s="38">
        <f t="shared" si="33"/>
        <v>25200</v>
      </c>
      <c r="H73" s="38">
        <f t="shared" si="33"/>
        <v>35000</v>
      </c>
      <c r="I73" s="38">
        <f t="shared" si="33"/>
        <v>0</v>
      </c>
      <c r="J73" s="38">
        <f t="shared" si="33"/>
        <v>0</v>
      </c>
      <c r="K73" s="32">
        <f t="shared" si="33"/>
        <v>150000</v>
      </c>
      <c r="L73" s="32">
        <f t="shared" si="33"/>
        <v>4591.999999999999</v>
      </c>
      <c r="M73" s="32">
        <f t="shared" si="33"/>
        <v>115000</v>
      </c>
      <c r="N73" s="32">
        <f t="shared" si="33"/>
        <v>4714.999999999999</v>
      </c>
      <c r="O73" s="32">
        <f t="shared" si="33"/>
        <v>120000</v>
      </c>
      <c r="P73" s="32">
        <f t="shared" si="33"/>
        <v>70000</v>
      </c>
      <c r="Q73" s="32">
        <f t="shared" si="33"/>
        <v>20000</v>
      </c>
      <c r="R73" s="32">
        <f t="shared" si="33"/>
        <v>50000</v>
      </c>
      <c r="S73" s="32">
        <f t="shared" si="33"/>
        <v>10000</v>
      </c>
      <c r="T73" s="5"/>
      <c r="U73" s="5"/>
    </row>
    <row r="74" spans="1:21" ht="22.5" customHeight="1">
      <c r="A74" s="20">
        <v>423911</v>
      </c>
      <c r="B74" s="21" t="s">
        <v>18</v>
      </c>
      <c r="C74" s="22">
        <v>30000</v>
      </c>
      <c r="D74" s="22">
        <v>0</v>
      </c>
      <c r="E74" s="22">
        <v>112000</v>
      </c>
      <c r="F74" s="22">
        <v>0</v>
      </c>
      <c r="G74" s="22">
        <v>25200</v>
      </c>
      <c r="H74" s="22">
        <v>35000</v>
      </c>
      <c r="I74" s="22">
        <v>0</v>
      </c>
      <c r="J74" s="22">
        <v>0</v>
      </c>
      <c r="K74" s="31">
        <f>SUM(P74:S74)</f>
        <v>150000</v>
      </c>
      <c r="L74" s="59">
        <f t="shared" si="28"/>
        <v>4591.999999999999</v>
      </c>
      <c r="M74" s="22">
        <v>115000</v>
      </c>
      <c r="N74" s="22">
        <f t="shared" si="29"/>
        <v>4714.999999999999</v>
      </c>
      <c r="O74" s="22">
        <v>120000</v>
      </c>
      <c r="P74" s="22">
        <v>70000</v>
      </c>
      <c r="Q74" s="22">
        <v>20000</v>
      </c>
      <c r="R74" s="22">
        <v>50000</v>
      </c>
      <c r="S74" s="22">
        <v>10000</v>
      </c>
      <c r="T74" s="5"/>
      <c r="U74" s="5"/>
    </row>
    <row r="75" spans="1:21" s="4" customFormat="1" ht="22.5" customHeight="1">
      <c r="A75" s="26">
        <v>424000</v>
      </c>
      <c r="B75" s="27" t="s">
        <v>7</v>
      </c>
      <c r="C75" s="28">
        <f>SUM(+C77)</f>
        <v>20000</v>
      </c>
      <c r="D75" s="28">
        <f>SUM(+D77)</f>
        <v>0</v>
      </c>
      <c r="E75" s="28">
        <f>SUM(E76)</f>
        <v>150000</v>
      </c>
      <c r="F75" s="28">
        <f aca="true" t="shared" si="34" ref="F75:S76">SUM(F76)</f>
        <v>5000</v>
      </c>
      <c r="G75" s="28">
        <f t="shared" si="34"/>
        <v>10000</v>
      </c>
      <c r="H75" s="28">
        <f t="shared" si="34"/>
        <v>20000</v>
      </c>
      <c r="I75" s="28">
        <f t="shared" si="34"/>
        <v>0</v>
      </c>
      <c r="J75" s="28">
        <f t="shared" si="34"/>
        <v>0</v>
      </c>
      <c r="K75" s="28">
        <f t="shared" si="34"/>
        <v>50000</v>
      </c>
      <c r="L75" s="28">
        <f t="shared" si="34"/>
        <v>6150</v>
      </c>
      <c r="M75" s="28">
        <f t="shared" si="34"/>
        <v>150000</v>
      </c>
      <c r="N75" s="28">
        <f t="shared" si="34"/>
        <v>6150</v>
      </c>
      <c r="O75" s="28">
        <f t="shared" si="34"/>
        <v>150000</v>
      </c>
      <c r="P75" s="28">
        <f t="shared" si="34"/>
        <v>30000</v>
      </c>
      <c r="Q75" s="28">
        <f t="shared" si="34"/>
        <v>20000</v>
      </c>
      <c r="R75" s="28">
        <f t="shared" si="34"/>
        <v>0</v>
      </c>
      <c r="S75" s="28">
        <f t="shared" si="34"/>
        <v>0</v>
      </c>
      <c r="T75" s="5"/>
      <c r="U75" s="5"/>
    </row>
    <row r="76" spans="1:21" s="8" customFormat="1" ht="22.5" customHeight="1">
      <c r="A76" s="41">
        <v>424900</v>
      </c>
      <c r="B76" s="40" t="s">
        <v>19</v>
      </c>
      <c r="C76" s="43">
        <f>SUM(C77)</f>
        <v>20000</v>
      </c>
      <c r="D76" s="43">
        <v>0</v>
      </c>
      <c r="E76" s="43">
        <f>SUM(E77)</f>
        <v>150000</v>
      </c>
      <c r="F76" s="43">
        <f t="shared" si="34"/>
        <v>5000</v>
      </c>
      <c r="G76" s="43">
        <f t="shared" si="34"/>
        <v>10000</v>
      </c>
      <c r="H76" s="43">
        <f t="shared" si="34"/>
        <v>20000</v>
      </c>
      <c r="I76" s="43">
        <f t="shared" si="34"/>
        <v>0</v>
      </c>
      <c r="J76" s="43">
        <f t="shared" si="34"/>
        <v>0</v>
      </c>
      <c r="K76" s="54">
        <f t="shared" si="34"/>
        <v>50000</v>
      </c>
      <c r="L76" s="54">
        <f t="shared" si="34"/>
        <v>6150</v>
      </c>
      <c r="M76" s="54">
        <f t="shared" si="34"/>
        <v>150000</v>
      </c>
      <c r="N76" s="54">
        <f t="shared" si="34"/>
        <v>6150</v>
      </c>
      <c r="O76" s="54">
        <f t="shared" si="34"/>
        <v>150000</v>
      </c>
      <c r="P76" s="54">
        <f t="shared" si="34"/>
        <v>30000</v>
      </c>
      <c r="Q76" s="54">
        <f t="shared" si="34"/>
        <v>20000</v>
      </c>
      <c r="R76" s="54">
        <f t="shared" si="34"/>
        <v>0</v>
      </c>
      <c r="S76" s="54">
        <f t="shared" si="34"/>
        <v>0</v>
      </c>
      <c r="T76" s="5"/>
      <c r="U76" s="5"/>
    </row>
    <row r="77" spans="1:21" s="3" customFormat="1" ht="22.5" customHeight="1">
      <c r="A77" s="20">
        <v>424911</v>
      </c>
      <c r="B77" s="21" t="s">
        <v>19</v>
      </c>
      <c r="C77" s="22">
        <v>20000</v>
      </c>
      <c r="D77" s="22">
        <v>0</v>
      </c>
      <c r="E77" s="22">
        <v>150000</v>
      </c>
      <c r="F77" s="22">
        <v>5000</v>
      </c>
      <c r="G77" s="22">
        <v>10000</v>
      </c>
      <c r="H77" s="22">
        <v>20000</v>
      </c>
      <c r="I77" s="22">
        <v>0</v>
      </c>
      <c r="J77" s="22">
        <v>0</v>
      </c>
      <c r="K77" s="22">
        <v>50000</v>
      </c>
      <c r="L77" s="59">
        <f t="shared" si="28"/>
        <v>6150</v>
      </c>
      <c r="M77" s="22">
        <v>150000</v>
      </c>
      <c r="N77" s="22">
        <f t="shared" si="29"/>
        <v>6150</v>
      </c>
      <c r="O77" s="22">
        <v>150000</v>
      </c>
      <c r="P77" s="22">
        <v>30000</v>
      </c>
      <c r="Q77" s="22">
        <v>20000</v>
      </c>
      <c r="R77" s="22">
        <v>0</v>
      </c>
      <c r="S77" s="22">
        <v>0</v>
      </c>
      <c r="T77" s="5"/>
      <c r="U77" s="5"/>
    </row>
    <row r="78" spans="1:21" s="4" customFormat="1" ht="22.5" customHeight="1">
      <c r="A78" s="26">
        <v>425000</v>
      </c>
      <c r="B78" s="27" t="s">
        <v>8</v>
      </c>
      <c r="C78" s="28" t="e">
        <f>SUM(#REF!+C79)</f>
        <v>#REF!</v>
      </c>
      <c r="D78" s="28">
        <f>SUM(D79:D79)</f>
        <v>0</v>
      </c>
      <c r="E78" s="28">
        <f>SUM(E79)</f>
        <v>283000</v>
      </c>
      <c r="F78" s="28">
        <f aca="true" t="shared" si="35" ref="F78:S78">SUM(F79)</f>
        <v>3728</v>
      </c>
      <c r="G78" s="28">
        <f t="shared" si="35"/>
        <v>63000</v>
      </c>
      <c r="H78" s="28">
        <f t="shared" si="35"/>
        <v>87500</v>
      </c>
      <c r="I78" s="28">
        <f t="shared" si="35"/>
        <v>65000</v>
      </c>
      <c r="J78" s="28">
        <f t="shared" si="35"/>
        <v>0</v>
      </c>
      <c r="K78" s="28">
        <f t="shared" si="35"/>
        <v>117500</v>
      </c>
      <c r="L78" s="28">
        <f t="shared" si="35"/>
        <v>11603</v>
      </c>
      <c r="M78" s="28">
        <f t="shared" si="35"/>
        <v>252500</v>
      </c>
      <c r="N78" s="28">
        <f t="shared" si="35"/>
        <v>10352.499999999998</v>
      </c>
      <c r="O78" s="28">
        <f t="shared" si="35"/>
        <v>252500</v>
      </c>
      <c r="P78" s="28">
        <f t="shared" si="35"/>
        <v>65000</v>
      </c>
      <c r="Q78" s="28">
        <f t="shared" si="35"/>
        <v>52500</v>
      </c>
      <c r="R78" s="28">
        <f t="shared" si="35"/>
        <v>0</v>
      </c>
      <c r="S78" s="28">
        <f t="shared" si="35"/>
        <v>0</v>
      </c>
      <c r="T78" s="5"/>
      <c r="U78" s="5"/>
    </row>
    <row r="79" spans="1:21" ht="22.5" customHeight="1">
      <c r="A79" s="39">
        <v>425200</v>
      </c>
      <c r="B79" s="40" t="s">
        <v>20</v>
      </c>
      <c r="C79" s="38">
        <f>SUM(C80:C85)</f>
        <v>213000</v>
      </c>
      <c r="D79" s="38">
        <v>0</v>
      </c>
      <c r="E79" s="38">
        <f>SUM(E80:E85)</f>
        <v>283000</v>
      </c>
      <c r="F79" s="38">
        <f aca="true" t="shared" si="36" ref="F79:S79">SUM(F80:F85)</f>
        <v>3728</v>
      </c>
      <c r="G79" s="38">
        <f t="shared" si="36"/>
        <v>63000</v>
      </c>
      <c r="H79" s="38">
        <f t="shared" si="36"/>
        <v>87500</v>
      </c>
      <c r="I79" s="38">
        <f t="shared" si="36"/>
        <v>65000</v>
      </c>
      <c r="J79" s="38">
        <f t="shared" si="36"/>
        <v>0</v>
      </c>
      <c r="K79" s="32">
        <f t="shared" si="36"/>
        <v>117500</v>
      </c>
      <c r="L79" s="32">
        <f t="shared" si="36"/>
        <v>11603</v>
      </c>
      <c r="M79" s="32">
        <f t="shared" si="36"/>
        <v>252500</v>
      </c>
      <c r="N79" s="32">
        <f t="shared" si="36"/>
        <v>10352.499999999998</v>
      </c>
      <c r="O79" s="32">
        <f t="shared" si="36"/>
        <v>252500</v>
      </c>
      <c r="P79" s="32">
        <f t="shared" si="36"/>
        <v>65000</v>
      </c>
      <c r="Q79" s="32">
        <f t="shared" si="36"/>
        <v>52500</v>
      </c>
      <c r="R79" s="32">
        <f t="shared" si="36"/>
        <v>0</v>
      </c>
      <c r="S79" s="32">
        <f t="shared" si="36"/>
        <v>0</v>
      </c>
      <c r="T79" s="5"/>
      <c r="U79" s="5"/>
    </row>
    <row r="80" spans="1:21" ht="22.5" customHeight="1">
      <c r="A80" s="20">
        <v>425211</v>
      </c>
      <c r="B80" s="21" t="s">
        <v>65</v>
      </c>
      <c r="C80" s="22">
        <v>100500</v>
      </c>
      <c r="D80" s="22">
        <v>0</v>
      </c>
      <c r="E80" s="22">
        <v>150000</v>
      </c>
      <c r="F80" s="22">
        <v>0</v>
      </c>
      <c r="G80" s="22">
        <v>25000</v>
      </c>
      <c r="H80" s="22">
        <v>30000</v>
      </c>
      <c r="I80" s="22">
        <v>30000</v>
      </c>
      <c r="J80" s="22">
        <v>0</v>
      </c>
      <c r="K80" s="31">
        <v>50000</v>
      </c>
      <c r="L80" s="59">
        <f t="shared" si="28"/>
        <v>6150</v>
      </c>
      <c r="M80" s="22">
        <v>120000</v>
      </c>
      <c r="N80" s="22">
        <f t="shared" si="29"/>
        <v>4919.999999999999</v>
      </c>
      <c r="O80" s="22">
        <v>120000</v>
      </c>
      <c r="P80" s="22">
        <v>25000</v>
      </c>
      <c r="Q80" s="22">
        <v>25000</v>
      </c>
      <c r="R80" s="22">
        <v>0</v>
      </c>
      <c r="S80" s="22">
        <v>0</v>
      </c>
      <c r="T80" s="5"/>
      <c r="U80" s="5"/>
    </row>
    <row r="81" spans="1:21" ht="30.75" customHeight="1">
      <c r="A81" s="20">
        <v>425219</v>
      </c>
      <c r="B81" s="21" t="s">
        <v>66</v>
      </c>
      <c r="C81" s="22">
        <v>40000</v>
      </c>
      <c r="D81" s="22">
        <v>0</v>
      </c>
      <c r="E81" s="22">
        <v>50000</v>
      </c>
      <c r="F81" s="22">
        <v>3200</v>
      </c>
      <c r="G81" s="22">
        <v>8000</v>
      </c>
      <c r="H81" s="22">
        <v>15000</v>
      </c>
      <c r="I81" s="22">
        <v>15000</v>
      </c>
      <c r="J81" s="22">
        <v>0</v>
      </c>
      <c r="K81" s="31">
        <v>10000</v>
      </c>
      <c r="L81" s="59">
        <f t="shared" si="28"/>
        <v>2049.9999999999995</v>
      </c>
      <c r="M81" s="22">
        <v>40000</v>
      </c>
      <c r="N81" s="22">
        <f t="shared" si="29"/>
        <v>1640</v>
      </c>
      <c r="O81" s="22">
        <v>40000</v>
      </c>
      <c r="P81" s="22">
        <v>5000</v>
      </c>
      <c r="Q81" s="22">
        <v>5000</v>
      </c>
      <c r="R81" s="22">
        <v>0</v>
      </c>
      <c r="S81" s="22">
        <v>0</v>
      </c>
      <c r="T81" s="5"/>
      <c r="U81" s="5"/>
    </row>
    <row r="82" spans="1:21" ht="22.5" customHeight="1">
      <c r="A82" s="20">
        <v>425222</v>
      </c>
      <c r="B82" s="21" t="s">
        <v>62</v>
      </c>
      <c r="C82" s="22">
        <v>30000</v>
      </c>
      <c r="D82" s="22">
        <v>0</v>
      </c>
      <c r="E82" s="22">
        <v>30000</v>
      </c>
      <c r="F82" s="22">
        <v>0</v>
      </c>
      <c r="G82" s="22">
        <v>10000</v>
      </c>
      <c r="H82" s="22">
        <v>20000</v>
      </c>
      <c r="I82" s="22">
        <v>20000</v>
      </c>
      <c r="J82" s="22">
        <v>0</v>
      </c>
      <c r="K82" s="31">
        <v>20000</v>
      </c>
      <c r="L82" s="59">
        <f t="shared" si="28"/>
        <v>1229.9999999999998</v>
      </c>
      <c r="M82" s="22">
        <v>30000</v>
      </c>
      <c r="N82" s="22">
        <f t="shared" si="29"/>
        <v>1229.9999999999998</v>
      </c>
      <c r="O82" s="22">
        <v>30000</v>
      </c>
      <c r="P82" s="22">
        <v>10000</v>
      </c>
      <c r="Q82" s="22">
        <v>10000</v>
      </c>
      <c r="R82" s="22">
        <v>0</v>
      </c>
      <c r="S82" s="22">
        <v>0</v>
      </c>
      <c r="T82" s="5"/>
      <c r="U82" s="5"/>
    </row>
    <row r="83" spans="1:21" ht="30.75" customHeight="1">
      <c r="A83" s="20">
        <v>425229</v>
      </c>
      <c r="B83" s="21" t="s">
        <v>73</v>
      </c>
      <c r="C83" s="22">
        <v>10000</v>
      </c>
      <c r="D83" s="22">
        <v>0</v>
      </c>
      <c r="E83" s="22">
        <v>20000</v>
      </c>
      <c r="F83" s="22">
        <v>0</v>
      </c>
      <c r="G83" s="22">
        <v>10000</v>
      </c>
      <c r="H83" s="22">
        <v>0</v>
      </c>
      <c r="I83" s="22">
        <v>0</v>
      </c>
      <c r="J83" s="22">
        <v>0</v>
      </c>
      <c r="K83" s="31">
        <v>25000</v>
      </c>
      <c r="L83" s="59">
        <f t="shared" si="28"/>
        <v>820</v>
      </c>
      <c r="M83" s="22">
        <v>30000</v>
      </c>
      <c r="N83" s="22">
        <f t="shared" si="29"/>
        <v>1229.9999999999998</v>
      </c>
      <c r="O83" s="22">
        <v>30000</v>
      </c>
      <c r="P83" s="22">
        <v>25000</v>
      </c>
      <c r="Q83" s="22">
        <v>0</v>
      </c>
      <c r="R83" s="22">
        <v>0</v>
      </c>
      <c r="S83" s="22">
        <v>0</v>
      </c>
      <c r="T83" s="5"/>
      <c r="U83" s="5"/>
    </row>
    <row r="84" spans="1:21" ht="30.75" customHeight="1">
      <c r="A84" s="20">
        <v>425281</v>
      </c>
      <c r="B84" s="21" t="s">
        <v>63</v>
      </c>
      <c r="C84" s="22">
        <v>2500</v>
      </c>
      <c r="D84" s="22">
        <v>0</v>
      </c>
      <c r="E84" s="22">
        <v>3000</v>
      </c>
      <c r="F84" s="22">
        <v>528</v>
      </c>
      <c r="G84" s="22">
        <v>0</v>
      </c>
      <c r="H84" s="22">
        <v>2500</v>
      </c>
      <c r="I84" s="22">
        <v>0</v>
      </c>
      <c r="J84" s="22">
        <v>0</v>
      </c>
      <c r="K84" s="31">
        <v>2500</v>
      </c>
      <c r="L84" s="59">
        <f t="shared" si="28"/>
        <v>122.99999999999999</v>
      </c>
      <c r="M84" s="22">
        <v>2500</v>
      </c>
      <c r="N84" s="22">
        <f t="shared" si="29"/>
        <v>102.5</v>
      </c>
      <c r="O84" s="22">
        <v>2500</v>
      </c>
      <c r="P84" s="22">
        <v>0</v>
      </c>
      <c r="Q84" s="22">
        <v>2500</v>
      </c>
      <c r="R84" s="22">
        <v>0</v>
      </c>
      <c r="S84" s="22">
        <v>0</v>
      </c>
      <c r="T84" s="5"/>
      <c r="U84" s="5"/>
    </row>
    <row r="85" spans="1:21" ht="30.75" customHeight="1">
      <c r="A85" s="20">
        <v>425291</v>
      </c>
      <c r="B85" s="21" t="s">
        <v>64</v>
      </c>
      <c r="C85" s="22">
        <v>30000</v>
      </c>
      <c r="D85" s="22">
        <v>0</v>
      </c>
      <c r="E85" s="22">
        <f>SUM(F85:I85)</f>
        <v>30000</v>
      </c>
      <c r="F85" s="22">
        <v>0</v>
      </c>
      <c r="G85" s="22">
        <v>10000</v>
      </c>
      <c r="H85" s="22">
        <v>20000</v>
      </c>
      <c r="I85" s="22">
        <v>0</v>
      </c>
      <c r="J85" s="22">
        <v>0</v>
      </c>
      <c r="K85" s="31">
        <v>10000</v>
      </c>
      <c r="L85" s="59">
        <f t="shared" si="28"/>
        <v>1229.9999999999998</v>
      </c>
      <c r="M85" s="22">
        <v>30000</v>
      </c>
      <c r="N85" s="22">
        <f t="shared" si="29"/>
        <v>1229.9999999999998</v>
      </c>
      <c r="O85" s="22">
        <v>30000</v>
      </c>
      <c r="P85" s="22">
        <v>0</v>
      </c>
      <c r="Q85" s="22">
        <v>10000</v>
      </c>
      <c r="R85" s="22">
        <v>0</v>
      </c>
      <c r="S85" s="22">
        <v>0</v>
      </c>
      <c r="T85" s="5"/>
      <c r="U85" s="5"/>
    </row>
    <row r="86" spans="1:21" s="4" customFormat="1" ht="22.5" customHeight="1">
      <c r="A86" s="26">
        <v>426000</v>
      </c>
      <c r="B86" s="27" t="s">
        <v>9</v>
      </c>
      <c r="C86" s="28">
        <f>SUM(C88+C90+C91+C95+C97)</f>
        <v>475000</v>
      </c>
      <c r="D86" s="28">
        <f>SUM(D88+D90+D91+D95+D97)</f>
        <v>0</v>
      </c>
      <c r="E86" s="28">
        <f>SUM(E88+E90+E91+E95+E97)</f>
        <v>1015000</v>
      </c>
      <c r="F86" s="28">
        <f aca="true" t="shared" si="37" ref="F86:S86">SUM(F88+F90+F91+F95+F97)</f>
        <v>137800</v>
      </c>
      <c r="G86" s="28">
        <f t="shared" si="37"/>
        <v>180000</v>
      </c>
      <c r="H86" s="28">
        <f t="shared" si="37"/>
        <v>188000</v>
      </c>
      <c r="I86" s="28">
        <f t="shared" si="37"/>
        <v>75000</v>
      </c>
      <c r="J86" s="28">
        <f t="shared" si="37"/>
        <v>0</v>
      </c>
      <c r="K86" s="28">
        <f t="shared" si="37"/>
        <v>355000</v>
      </c>
      <c r="L86" s="28">
        <f t="shared" si="37"/>
        <v>41615</v>
      </c>
      <c r="M86" s="28">
        <f t="shared" si="37"/>
        <v>989000</v>
      </c>
      <c r="N86" s="28">
        <f t="shared" si="37"/>
        <v>38417</v>
      </c>
      <c r="O86" s="28">
        <f t="shared" si="37"/>
        <v>1002000</v>
      </c>
      <c r="P86" s="28">
        <f t="shared" si="37"/>
        <v>115000</v>
      </c>
      <c r="Q86" s="28">
        <f t="shared" si="37"/>
        <v>140000</v>
      </c>
      <c r="R86" s="28">
        <f t="shared" si="37"/>
        <v>70000</v>
      </c>
      <c r="S86" s="28">
        <f t="shared" si="37"/>
        <v>30000</v>
      </c>
      <c r="T86" s="5"/>
      <c r="U86" s="5"/>
    </row>
    <row r="87" spans="1:21" s="8" customFormat="1" ht="22.5" customHeight="1">
      <c r="A87" s="41">
        <v>426100</v>
      </c>
      <c r="B87" s="42" t="s">
        <v>21</v>
      </c>
      <c r="C87" s="43">
        <f>SUM(C88)</f>
        <v>100000</v>
      </c>
      <c r="D87" s="43">
        <f>SUM(D88)</f>
        <v>0</v>
      </c>
      <c r="E87" s="43">
        <f>SUM(E88)</f>
        <v>150000</v>
      </c>
      <c r="F87" s="43">
        <f aca="true" t="shared" si="38" ref="F87:S87">SUM(F88)</f>
        <v>32000</v>
      </c>
      <c r="G87" s="43">
        <f t="shared" si="38"/>
        <v>50000</v>
      </c>
      <c r="H87" s="43">
        <f t="shared" si="38"/>
        <v>33000</v>
      </c>
      <c r="I87" s="43">
        <f t="shared" si="38"/>
        <v>0</v>
      </c>
      <c r="J87" s="43">
        <f t="shared" si="38"/>
        <v>0</v>
      </c>
      <c r="K87" s="54">
        <f t="shared" si="38"/>
        <v>50000</v>
      </c>
      <c r="L87" s="54">
        <f t="shared" si="38"/>
        <v>6150</v>
      </c>
      <c r="M87" s="54">
        <f t="shared" si="38"/>
        <v>160000</v>
      </c>
      <c r="N87" s="54">
        <f t="shared" si="38"/>
        <v>6560</v>
      </c>
      <c r="O87" s="54">
        <f t="shared" si="38"/>
        <v>160000</v>
      </c>
      <c r="P87" s="54">
        <f t="shared" si="38"/>
        <v>0</v>
      </c>
      <c r="Q87" s="54">
        <f t="shared" si="38"/>
        <v>50000</v>
      </c>
      <c r="R87" s="54">
        <f t="shared" si="38"/>
        <v>0</v>
      </c>
      <c r="S87" s="54">
        <f t="shared" si="38"/>
        <v>0</v>
      </c>
      <c r="T87" s="5"/>
      <c r="U87" s="5"/>
    </row>
    <row r="88" spans="1:21" ht="22.5" customHeight="1">
      <c r="A88" s="20">
        <v>426111</v>
      </c>
      <c r="B88" s="21" t="s">
        <v>77</v>
      </c>
      <c r="C88" s="22">
        <v>100000</v>
      </c>
      <c r="D88" s="22">
        <v>0</v>
      </c>
      <c r="E88" s="22">
        <v>150000</v>
      </c>
      <c r="F88" s="22">
        <v>32000</v>
      </c>
      <c r="G88" s="22">
        <v>50000</v>
      </c>
      <c r="H88" s="22">
        <v>33000</v>
      </c>
      <c r="I88" s="22">
        <v>0</v>
      </c>
      <c r="J88" s="22">
        <v>0</v>
      </c>
      <c r="K88" s="31">
        <v>50000</v>
      </c>
      <c r="L88" s="59">
        <f t="shared" si="28"/>
        <v>6150</v>
      </c>
      <c r="M88" s="22">
        <v>160000</v>
      </c>
      <c r="N88" s="22">
        <f t="shared" si="29"/>
        <v>6560</v>
      </c>
      <c r="O88" s="22">
        <v>160000</v>
      </c>
      <c r="P88" s="22">
        <v>0</v>
      </c>
      <c r="Q88" s="22">
        <v>50000</v>
      </c>
      <c r="R88" s="22">
        <v>0</v>
      </c>
      <c r="S88" s="22">
        <v>0</v>
      </c>
      <c r="T88" s="5"/>
      <c r="U88" s="5"/>
    </row>
    <row r="89" spans="1:21" ht="32.25" customHeight="1">
      <c r="A89" s="39">
        <v>426300</v>
      </c>
      <c r="B89" s="21" t="s">
        <v>76</v>
      </c>
      <c r="C89" s="38">
        <f>SUM(C90)</f>
        <v>80000</v>
      </c>
      <c r="D89" s="38">
        <f>SUM(D90)</f>
        <v>0</v>
      </c>
      <c r="E89" s="38">
        <f>SUM(E90)</f>
        <v>250000</v>
      </c>
      <c r="F89" s="38">
        <f aca="true" t="shared" si="39" ref="F89:S89">SUM(F90)</f>
        <v>41800</v>
      </c>
      <c r="G89" s="38">
        <f t="shared" si="39"/>
        <v>5000</v>
      </c>
      <c r="H89" s="38">
        <f t="shared" si="39"/>
        <v>30000</v>
      </c>
      <c r="I89" s="38">
        <f t="shared" si="39"/>
        <v>0</v>
      </c>
      <c r="J89" s="38">
        <f t="shared" si="39"/>
        <v>0</v>
      </c>
      <c r="K89" s="32">
        <f t="shared" si="39"/>
        <v>35000</v>
      </c>
      <c r="L89" s="32">
        <f t="shared" si="39"/>
        <v>10249.999999999998</v>
      </c>
      <c r="M89" s="32">
        <f t="shared" si="39"/>
        <v>250000</v>
      </c>
      <c r="N89" s="32">
        <f t="shared" si="39"/>
        <v>10249.999999999998</v>
      </c>
      <c r="O89" s="32">
        <f t="shared" si="39"/>
        <v>250000</v>
      </c>
      <c r="P89" s="32">
        <f t="shared" si="39"/>
        <v>35000</v>
      </c>
      <c r="Q89" s="32">
        <f t="shared" si="39"/>
        <v>0</v>
      </c>
      <c r="R89" s="32">
        <f t="shared" si="39"/>
        <v>0</v>
      </c>
      <c r="S89" s="32">
        <f t="shared" si="39"/>
        <v>0</v>
      </c>
      <c r="T89" s="5"/>
      <c r="U89" s="5"/>
    </row>
    <row r="90" spans="1:21" ht="32.25" customHeight="1">
      <c r="A90" s="20">
        <v>426311</v>
      </c>
      <c r="B90" s="21" t="s">
        <v>94</v>
      </c>
      <c r="C90" s="22">
        <v>80000</v>
      </c>
      <c r="D90" s="22">
        <v>0</v>
      </c>
      <c r="E90" s="22">
        <v>250000</v>
      </c>
      <c r="F90" s="22">
        <v>41800</v>
      </c>
      <c r="G90" s="22">
        <v>5000</v>
      </c>
      <c r="H90" s="22">
        <v>30000</v>
      </c>
      <c r="I90" s="22">
        <v>0</v>
      </c>
      <c r="J90" s="22">
        <v>0</v>
      </c>
      <c r="K90" s="31">
        <v>35000</v>
      </c>
      <c r="L90" s="59">
        <f t="shared" si="28"/>
        <v>10249.999999999998</v>
      </c>
      <c r="M90" s="22">
        <v>250000</v>
      </c>
      <c r="N90" s="22">
        <f t="shared" si="29"/>
        <v>10249.999999999998</v>
      </c>
      <c r="O90" s="22">
        <v>250000</v>
      </c>
      <c r="P90" s="22">
        <v>35000</v>
      </c>
      <c r="Q90" s="22">
        <v>0</v>
      </c>
      <c r="R90" s="22">
        <v>0</v>
      </c>
      <c r="S90" s="22">
        <v>0</v>
      </c>
      <c r="T90" s="5"/>
      <c r="U90" s="5"/>
    </row>
    <row r="91" spans="1:21" ht="22.5" customHeight="1">
      <c r="A91" s="39">
        <v>426400</v>
      </c>
      <c r="B91" s="40" t="s">
        <v>22</v>
      </c>
      <c r="C91" s="38">
        <f>SUM(C92:C94)</f>
        <v>270000</v>
      </c>
      <c r="D91" s="38">
        <v>0</v>
      </c>
      <c r="E91" s="38">
        <f>SUM(E92:E94)</f>
        <v>545000</v>
      </c>
      <c r="F91" s="38">
        <f aca="true" t="shared" si="40" ref="F91:S91">SUM(F92:F94)</f>
        <v>53000</v>
      </c>
      <c r="G91" s="38">
        <f t="shared" si="40"/>
        <v>110000</v>
      </c>
      <c r="H91" s="38">
        <f t="shared" si="40"/>
        <v>105000</v>
      </c>
      <c r="I91" s="38">
        <f t="shared" si="40"/>
        <v>75000</v>
      </c>
      <c r="J91" s="38">
        <f t="shared" si="40"/>
        <v>0</v>
      </c>
      <c r="K91" s="32">
        <f t="shared" si="40"/>
        <v>220000</v>
      </c>
      <c r="L91" s="32">
        <f t="shared" si="40"/>
        <v>22344.999999999996</v>
      </c>
      <c r="M91" s="32">
        <f t="shared" si="40"/>
        <v>505000</v>
      </c>
      <c r="N91" s="32">
        <f t="shared" si="40"/>
        <v>20704.999999999996</v>
      </c>
      <c r="O91" s="32">
        <f t="shared" si="40"/>
        <v>515000</v>
      </c>
      <c r="P91" s="32">
        <f t="shared" si="40"/>
        <v>60000</v>
      </c>
      <c r="Q91" s="32">
        <f t="shared" si="40"/>
        <v>60000</v>
      </c>
      <c r="R91" s="32">
        <f t="shared" si="40"/>
        <v>70000</v>
      </c>
      <c r="S91" s="32">
        <f t="shared" si="40"/>
        <v>30000</v>
      </c>
      <c r="T91" s="5"/>
      <c r="U91" s="5"/>
    </row>
    <row r="92" spans="1:21" ht="22.5" customHeight="1">
      <c r="A92" s="20">
        <v>426411</v>
      </c>
      <c r="B92" s="21" t="s">
        <v>56</v>
      </c>
      <c r="C92" s="22">
        <v>210000</v>
      </c>
      <c r="D92" s="22">
        <v>0</v>
      </c>
      <c r="E92" s="22">
        <v>500000</v>
      </c>
      <c r="F92" s="22">
        <v>53000</v>
      </c>
      <c r="G92" s="22">
        <v>80000</v>
      </c>
      <c r="H92" s="22">
        <v>80000</v>
      </c>
      <c r="I92" s="22">
        <v>70000</v>
      </c>
      <c r="J92" s="22">
        <v>0</v>
      </c>
      <c r="K92" s="31">
        <f>SUM(P92:S92)</f>
        <v>200000</v>
      </c>
      <c r="L92" s="59">
        <f t="shared" si="28"/>
        <v>20499.999999999996</v>
      </c>
      <c r="M92" s="22">
        <v>460000</v>
      </c>
      <c r="N92" s="22">
        <f t="shared" si="29"/>
        <v>18859.999999999996</v>
      </c>
      <c r="O92" s="22">
        <v>470000</v>
      </c>
      <c r="P92" s="22">
        <v>50000</v>
      </c>
      <c r="Q92" s="22">
        <v>50000</v>
      </c>
      <c r="R92" s="22">
        <v>70000</v>
      </c>
      <c r="S92" s="22">
        <v>30000</v>
      </c>
      <c r="T92" s="5"/>
      <c r="U92" s="5"/>
    </row>
    <row r="93" spans="1:21" ht="22.5" customHeight="1">
      <c r="A93" s="20">
        <v>426413</v>
      </c>
      <c r="B93" s="21" t="s">
        <v>57</v>
      </c>
      <c r="C93" s="22">
        <v>10000</v>
      </c>
      <c r="D93" s="22">
        <v>0</v>
      </c>
      <c r="E93" s="22">
        <v>15000</v>
      </c>
      <c r="F93" s="22">
        <v>0</v>
      </c>
      <c r="G93" s="22">
        <v>5000</v>
      </c>
      <c r="H93" s="22">
        <v>5000</v>
      </c>
      <c r="I93" s="22">
        <v>0</v>
      </c>
      <c r="J93" s="22">
        <v>0</v>
      </c>
      <c r="K93" s="31">
        <v>10000</v>
      </c>
      <c r="L93" s="59">
        <f t="shared" si="28"/>
        <v>614.9999999999999</v>
      </c>
      <c r="M93" s="22">
        <v>15000</v>
      </c>
      <c r="N93" s="22">
        <f t="shared" si="29"/>
        <v>614.9999999999999</v>
      </c>
      <c r="O93" s="22">
        <v>15000</v>
      </c>
      <c r="P93" s="22">
        <v>5000</v>
      </c>
      <c r="Q93" s="22">
        <v>5000</v>
      </c>
      <c r="R93" s="22">
        <v>0</v>
      </c>
      <c r="S93" s="22">
        <v>0</v>
      </c>
      <c r="T93" s="5"/>
      <c r="U93" s="5"/>
    </row>
    <row r="94" spans="1:21" ht="22.5" customHeight="1">
      <c r="A94" s="20">
        <v>426491</v>
      </c>
      <c r="B94" s="21" t="s">
        <v>58</v>
      </c>
      <c r="C94" s="22">
        <v>50000</v>
      </c>
      <c r="D94" s="22">
        <v>0</v>
      </c>
      <c r="E94" s="22">
        <v>30000</v>
      </c>
      <c r="F94" s="22">
        <v>0</v>
      </c>
      <c r="G94" s="22">
        <v>25000</v>
      </c>
      <c r="H94" s="22">
        <v>20000</v>
      </c>
      <c r="I94" s="22">
        <v>5000</v>
      </c>
      <c r="J94" s="22">
        <v>0</v>
      </c>
      <c r="K94" s="31">
        <v>10000</v>
      </c>
      <c r="L94" s="59">
        <f t="shared" si="28"/>
        <v>1229.9999999999998</v>
      </c>
      <c r="M94" s="22">
        <v>30000</v>
      </c>
      <c r="N94" s="22">
        <f t="shared" si="29"/>
        <v>1229.9999999999998</v>
      </c>
      <c r="O94" s="22">
        <v>30000</v>
      </c>
      <c r="P94" s="22">
        <v>5000</v>
      </c>
      <c r="Q94" s="22">
        <v>5000</v>
      </c>
      <c r="R94" s="22">
        <v>0</v>
      </c>
      <c r="S94" s="22">
        <v>0</v>
      </c>
      <c r="T94" s="5"/>
      <c r="U94" s="5"/>
    </row>
    <row r="95" spans="1:21" ht="22.5" customHeight="1">
      <c r="A95" s="39">
        <v>426800</v>
      </c>
      <c r="B95" s="40" t="s">
        <v>24</v>
      </c>
      <c r="C95" s="38">
        <f>SUM(C96)</f>
        <v>5000</v>
      </c>
      <c r="D95" s="38">
        <f>SUM(D96)</f>
        <v>0</v>
      </c>
      <c r="E95" s="38">
        <f>SUM(E96)</f>
        <v>10000</v>
      </c>
      <c r="F95" s="38">
        <f aca="true" t="shared" si="41" ref="F95:S95">SUM(F96)</f>
        <v>0</v>
      </c>
      <c r="G95" s="38">
        <f t="shared" si="41"/>
        <v>5000</v>
      </c>
      <c r="H95" s="38">
        <f t="shared" si="41"/>
        <v>5000</v>
      </c>
      <c r="I95" s="38">
        <f t="shared" si="41"/>
        <v>0</v>
      </c>
      <c r="J95" s="38">
        <f t="shared" si="41"/>
        <v>0</v>
      </c>
      <c r="K95" s="32">
        <f t="shared" si="41"/>
        <v>10000</v>
      </c>
      <c r="L95" s="32">
        <f t="shared" si="41"/>
        <v>410</v>
      </c>
      <c r="M95" s="32">
        <f t="shared" si="41"/>
        <v>12000</v>
      </c>
      <c r="N95" s="32">
        <f t="shared" si="41"/>
        <v>491.99999999999994</v>
      </c>
      <c r="O95" s="32">
        <f t="shared" si="41"/>
        <v>12000</v>
      </c>
      <c r="P95" s="32">
        <f t="shared" si="41"/>
        <v>10000</v>
      </c>
      <c r="Q95" s="32">
        <f t="shared" si="41"/>
        <v>0</v>
      </c>
      <c r="R95" s="32">
        <f t="shared" si="41"/>
        <v>0</v>
      </c>
      <c r="S95" s="32">
        <f t="shared" si="41"/>
        <v>0</v>
      </c>
      <c r="T95" s="5"/>
      <c r="U95" s="5"/>
    </row>
    <row r="96" spans="1:21" ht="22.5" customHeight="1">
      <c r="A96" s="20">
        <v>426811</v>
      </c>
      <c r="B96" s="21" t="s">
        <v>24</v>
      </c>
      <c r="C96" s="22">
        <v>5000</v>
      </c>
      <c r="D96" s="22">
        <v>0</v>
      </c>
      <c r="E96" s="22">
        <v>10000</v>
      </c>
      <c r="F96" s="22">
        <v>0</v>
      </c>
      <c r="G96" s="22">
        <v>5000</v>
      </c>
      <c r="H96" s="22">
        <v>5000</v>
      </c>
      <c r="I96" s="22">
        <v>0</v>
      </c>
      <c r="J96" s="22">
        <v>0</v>
      </c>
      <c r="K96" s="31">
        <f>SUM(E96+J96)</f>
        <v>10000</v>
      </c>
      <c r="L96" s="59">
        <f t="shared" si="28"/>
        <v>410</v>
      </c>
      <c r="M96" s="22">
        <v>12000</v>
      </c>
      <c r="N96" s="22">
        <f t="shared" si="29"/>
        <v>491.99999999999994</v>
      </c>
      <c r="O96" s="22">
        <v>12000</v>
      </c>
      <c r="P96" s="22">
        <v>10000</v>
      </c>
      <c r="Q96" s="22">
        <v>0</v>
      </c>
      <c r="R96" s="22">
        <v>0</v>
      </c>
      <c r="S96" s="22">
        <v>0</v>
      </c>
      <c r="T96" s="5"/>
      <c r="U96" s="5"/>
    </row>
    <row r="97" spans="1:21" ht="22.5" customHeight="1">
      <c r="A97" s="39">
        <v>426900</v>
      </c>
      <c r="B97" s="40" t="s">
        <v>23</v>
      </c>
      <c r="C97" s="38">
        <f aca="true" t="shared" si="42" ref="C97:J97">SUM(C99)</f>
        <v>20000</v>
      </c>
      <c r="D97" s="38">
        <f t="shared" si="42"/>
        <v>0</v>
      </c>
      <c r="E97" s="38">
        <f t="shared" si="42"/>
        <v>60000</v>
      </c>
      <c r="F97" s="38">
        <f t="shared" si="42"/>
        <v>11000</v>
      </c>
      <c r="G97" s="38">
        <f t="shared" si="42"/>
        <v>10000</v>
      </c>
      <c r="H97" s="38">
        <f t="shared" si="42"/>
        <v>15000</v>
      </c>
      <c r="I97" s="38">
        <f t="shared" si="42"/>
        <v>0</v>
      </c>
      <c r="J97" s="38">
        <f t="shared" si="42"/>
        <v>0</v>
      </c>
      <c r="K97" s="38">
        <f>SUM(K99+K98)</f>
        <v>40000</v>
      </c>
      <c r="L97" s="38">
        <f aca="true" t="shared" si="43" ref="L97:S97">SUM(L99+L98)</f>
        <v>2459.9999999999995</v>
      </c>
      <c r="M97" s="38">
        <f t="shared" si="43"/>
        <v>62000</v>
      </c>
      <c r="N97" s="38">
        <f t="shared" si="43"/>
        <v>410</v>
      </c>
      <c r="O97" s="38">
        <f t="shared" si="43"/>
        <v>65000</v>
      </c>
      <c r="P97" s="38">
        <f t="shared" si="43"/>
        <v>10000</v>
      </c>
      <c r="Q97" s="38">
        <f t="shared" si="43"/>
        <v>30000</v>
      </c>
      <c r="R97" s="38">
        <f t="shared" si="43"/>
        <v>0</v>
      </c>
      <c r="S97" s="38">
        <f t="shared" si="43"/>
        <v>0</v>
      </c>
      <c r="T97" s="5"/>
      <c r="U97" s="5"/>
    </row>
    <row r="98" spans="1:21" ht="22.5" customHeight="1">
      <c r="A98" s="39">
        <v>426911</v>
      </c>
      <c r="B98" s="21" t="s">
        <v>107</v>
      </c>
      <c r="C98" s="38"/>
      <c r="D98" s="38"/>
      <c r="E98" s="38"/>
      <c r="F98" s="38"/>
      <c r="G98" s="38"/>
      <c r="H98" s="38"/>
      <c r="I98" s="38"/>
      <c r="J98" s="38"/>
      <c r="K98" s="64">
        <f>SUM(P98:S98)</f>
        <v>30000</v>
      </c>
      <c r="L98" s="60"/>
      <c r="M98" s="64">
        <v>52000</v>
      </c>
      <c r="N98" s="64"/>
      <c r="O98" s="64">
        <v>55000</v>
      </c>
      <c r="P98" s="64">
        <v>10000</v>
      </c>
      <c r="Q98" s="64">
        <v>20000</v>
      </c>
      <c r="R98" s="64">
        <v>0</v>
      </c>
      <c r="S98" s="64">
        <v>0</v>
      </c>
      <c r="T98" s="5"/>
      <c r="U98" s="5"/>
    </row>
    <row r="99" spans="1:21" ht="22.5" customHeight="1">
      <c r="A99" s="20">
        <v>426919</v>
      </c>
      <c r="B99" s="21" t="s">
        <v>23</v>
      </c>
      <c r="C99" s="22">
        <v>20000</v>
      </c>
      <c r="D99" s="22">
        <v>0</v>
      </c>
      <c r="E99" s="22">
        <v>60000</v>
      </c>
      <c r="F99" s="22">
        <v>11000</v>
      </c>
      <c r="G99" s="22">
        <v>10000</v>
      </c>
      <c r="H99" s="22">
        <v>15000</v>
      </c>
      <c r="I99" s="22">
        <v>0</v>
      </c>
      <c r="J99" s="22">
        <v>0</v>
      </c>
      <c r="K99" s="31">
        <v>10000</v>
      </c>
      <c r="L99" s="59">
        <f t="shared" si="28"/>
        <v>2459.9999999999995</v>
      </c>
      <c r="M99" s="22">
        <v>10000</v>
      </c>
      <c r="N99" s="22">
        <f t="shared" si="29"/>
        <v>410</v>
      </c>
      <c r="O99" s="22">
        <v>10000</v>
      </c>
      <c r="P99" s="22">
        <v>0</v>
      </c>
      <c r="Q99" s="22">
        <v>10000</v>
      </c>
      <c r="R99" s="22">
        <v>0</v>
      </c>
      <c r="S99" s="22">
        <v>0</v>
      </c>
      <c r="T99" s="5"/>
      <c r="U99" s="5"/>
    </row>
    <row r="100" spans="1:21" ht="22.5" customHeight="1">
      <c r="A100" s="33">
        <v>465000</v>
      </c>
      <c r="B100" s="34" t="s">
        <v>42</v>
      </c>
      <c r="C100" s="35">
        <f>SUM(C102)</f>
        <v>1000000</v>
      </c>
      <c r="D100" s="35">
        <v>0</v>
      </c>
      <c r="E100" s="35">
        <f>SUM(E101)</f>
        <v>1700000</v>
      </c>
      <c r="F100" s="35">
        <f aca="true" t="shared" si="44" ref="F100:S101">SUM(F101)</f>
        <v>283452</v>
      </c>
      <c r="G100" s="35">
        <f t="shared" si="44"/>
        <v>300000</v>
      </c>
      <c r="H100" s="35">
        <f t="shared" si="44"/>
        <v>300000</v>
      </c>
      <c r="I100" s="35">
        <f t="shared" si="44"/>
        <v>300000</v>
      </c>
      <c r="J100" s="35">
        <f t="shared" si="44"/>
        <v>0</v>
      </c>
      <c r="K100" s="35">
        <f t="shared" si="44"/>
        <v>1400000</v>
      </c>
      <c r="L100" s="35">
        <f t="shared" si="44"/>
        <v>69699.99999999999</v>
      </c>
      <c r="M100" s="35">
        <f t="shared" si="44"/>
        <v>1550000</v>
      </c>
      <c r="N100" s="35">
        <f t="shared" si="44"/>
        <v>63549.99999999999</v>
      </c>
      <c r="O100" s="35">
        <f t="shared" si="44"/>
        <v>1550000</v>
      </c>
      <c r="P100" s="35">
        <f t="shared" si="44"/>
        <v>337500</v>
      </c>
      <c r="Q100" s="35">
        <f t="shared" si="44"/>
        <v>337500</v>
      </c>
      <c r="R100" s="35">
        <f t="shared" si="44"/>
        <v>337500</v>
      </c>
      <c r="S100" s="35">
        <f t="shared" si="44"/>
        <v>387500</v>
      </c>
      <c r="T100" s="5"/>
      <c r="U100" s="5"/>
    </row>
    <row r="101" spans="1:21" ht="22.5" customHeight="1">
      <c r="A101" s="41">
        <v>465100</v>
      </c>
      <c r="B101" s="42" t="s">
        <v>78</v>
      </c>
      <c r="C101" s="43">
        <f>SUM(C102)</f>
        <v>1000000</v>
      </c>
      <c r="D101" s="43">
        <f>SUM(D102)</f>
        <v>0</v>
      </c>
      <c r="E101" s="43">
        <f>SUM(E102)</f>
        <v>1700000</v>
      </c>
      <c r="F101" s="43">
        <f t="shared" si="44"/>
        <v>283452</v>
      </c>
      <c r="G101" s="43">
        <f t="shared" si="44"/>
        <v>300000</v>
      </c>
      <c r="H101" s="43">
        <f t="shared" si="44"/>
        <v>300000</v>
      </c>
      <c r="I101" s="43">
        <f t="shared" si="44"/>
        <v>300000</v>
      </c>
      <c r="J101" s="43">
        <f t="shared" si="44"/>
        <v>0</v>
      </c>
      <c r="K101" s="54">
        <f t="shared" si="44"/>
        <v>1400000</v>
      </c>
      <c r="L101" s="54">
        <f t="shared" si="44"/>
        <v>69699.99999999999</v>
      </c>
      <c r="M101" s="54">
        <f t="shared" si="44"/>
        <v>1550000</v>
      </c>
      <c r="N101" s="54">
        <f t="shared" si="44"/>
        <v>63549.99999999999</v>
      </c>
      <c r="O101" s="54">
        <f t="shared" si="44"/>
        <v>1550000</v>
      </c>
      <c r="P101" s="54">
        <f t="shared" si="44"/>
        <v>337500</v>
      </c>
      <c r="Q101" s="54">
        <f t="shared" si="44"/>
        <v>337500</v>
      </c>
      <c r="R101" s="54">
        <f t="shared" si="44"/>
        <v>337500</v>
      </c>
      <c r="S101" s="54">
        <f t="shared" si="44"/>
        <v>387500</v>
      </c>
      <c r="T101" s="5"/>
      <c r="U101" s="5"/>
    </row>
    <row r="102" spans="1:21" ht="22.5" customHeight="1">
      <c r="A102" s="29">
        <v>465112</v>
      </c>
      <c r="B102" s="30" t="s">
        <v>67</v>
      </c>
      <c r="C102" s="31">
        <v>1000000</v>
      </c>
      <c r="D102" s="31">
        <v>0</v>
      </c>
      <c r="E102" s="31">
        <v>1700000</v>
      </c>
      <c r="F102" s="31">
        <v>283452</v>
      </c>
      <c r="G102" s="31">
        <v>300000</v>
      </c>
      <c r="H102" s="31">
        <v>300000</v>
      </c>
      <c r="I102" s="31">
        <v>300000</v>
      </c>
      <c r="J102" s="31">
        <v>0</v>
      </c>
      <c r="K102" s="31">
        <f>SUM(P102:S102)</f>
        <v>1400000</v>
      </c>
      <c r="L102" s="59">
        <f t="shared" si="28"/>
        <v>69699.99999999999</v>
      </c>
      <c r="M102" s="22">
        <v>1550000</v>
      </c>
      <c r="N102" s="22">
        <f t="shared" si="29"/>
        <v>63549.99999999999</v>
      </c>
      <c r="O102" s="22">
        <v>1550000</v>
      </c>
      <c r="P102" s="22">
        <v>337500</v>
      </c>
      <c r="Q102" s="22">
        <v>337500</v>
      </c>
      <c r="R102" s="22">
        <v>337500</v>
      </c>
      <c r="S102" s="22">
        <v>387500</v>
      </c>
      <c r="T102" s="5"/>
      <c r="U102" s="5"/>
    </row>
    <row r="103" spans="1:21" s="4" customFormat="1" ht="22.5" customHeight="1">
      <c r="A103" s="26">
        <v>482000</v>
      </c>
      <c r="B103" s="27" t="s">
        <v>10</v>
      </c>
      <c r="C103" s="28">
        <f>SUM(C104+C106)</f>
        <v>107000</v>
      </c>
      <c r="D103" s="28">
        <f>SUM(D104+D106)</f>
        <v>0</v>
      </c>
      <c r="E103" s="28">
        <f>SUM(E104+E106)</f>
        <v>462000</v>
      </c>
      <c r="F103" s="28">
        <f aca="true" t="shared" si="45" ref="F103:S103">SUM(F104+F106)</f>
        <v>13000</v>
      </c>
      <c r="G103" s="28">
        <f t="shared" si="45"/>
        <v>18000</v>
      </c>
      <c r="H103" s="28">
        <f t="shared" si="45"/>
        <v>51000</v>
      </c>
      <c r="I103" s="28">
        <f t="shared" si="45"/>
        <v>56000</v>
      </c>
      <c r="J103" s="28">
        <f t="shared" si="45"/>
        <v>0</v>
      </c>
      <c r="K103" s="28">
        <f t="shared" si="45"/>
        <v>175000</v>
      </c>
      <c r="L103" s="28">
        <f t="shared" si="45"/>
        <v>18942</v>
      </c>
      <c r="M103" s="28">
        <f t="shared" si="45"/>
        <v>384000</v>
      </c>
      <c r="N103" s="28">
        <f t="shared" si="45"/>
        <v>15744</v>
      </c>
      <c r="O103" s="28">
        <f t="shared" si="45"/>
        <v>391000</v>
      </c>
      <c r="P103" s="28">
        <f t="shared" si="45"/>
        <v>17000</v>
      </c>
      <c r="Q103" s="28">
        <f t="shared" si="45"/>
        <v>42000</v>
      </c>
      <c r="R103" s="28">
        <f t="shared" si="45"/>
        <v>97000</v>
      </c>
      <c r="S103" s="28">
        <f t="shared" si="45"/>
        <v>19000</v>
      </c>
      <c r="T103" s="5"/>
      <c r="U103" s="5"/>
    </row>
    <row r="104" spans="1:21" ht="22.5" customHeight="1">
      <c r="A104" s="39">
        <v>482100</v>
      </c>
      <c r="B104" s="40" t="s">
        <v>25</v>
      </c>
      <c r="C104" s="38">
        <f>SUM(C105)</f>
        <v>45000</v>
      </c>
      <c r="D104" s="38">
        <v>0</v>
      </c>
      <c r="E104" s="38">
        <f>SUM(E105)</f>
        <v>30000</v>
      </c>
      <c r="F104" s="38">
        <f aca="true" t="shared" si="46" ref="F104:S104">SUM(F105)</f>
        <v>0</v>
      </c>
      <c r="G104" s="38">
        <f t="shared" si="46"/>
        <v>0</v>
      </c>
      <c r="H104" s="38">
        <f t="shared" si="46"/>
        <v>20000</v>
      </c>
      <c r="I104" s="38">
        <f t="shared" si="46"/>
        <v>25000</v>
      </c>
      <c r="J104" s="38">
        <f t="shared" si="46"/>
        <v>0</v>
      </c>
      <c r="K104" s="32">
        <f t="shared" si="46"/>
        <v>20000</v>
      </c>
      <c r="L104" s="32">
        <f t="shared" si="46"/>
        <v>1229.9999999999998</v>
      </c>
      <c r="M104" s="32">
        <f t="shared" si="46"/>
        <v>35000</v>
      </c>
      <c r="N104" s="32">
        <f t="shared" si="46"/>
        <v>1435</v>
      </c>
      <c r="O104" s="32">
        <f t="shared" si="46"/>
        <v>35000</v>
      </c>
      <c r="P104" s="32">
        <f t="shared" si="46"/>
        <v>0</v>
      </c>
      <c r="Q104" s="32">
        <f t="shared" si="46"/>
        <v>0</v>
      </c>
      <c r="R104" s="32">
        <f t="shared" si="46"/>
        <v>10000</v>
      </c>
      <c r="S104" s="32">
        <f t="shared" si="46"/>
        <v>10000</v>
      </c>
      <c r="T104" s="5"/>
      <c r="U104" s="5"/>
    </row>
    <row r="105" spans="1:21" ht="22.5" customHeight="1">
      <c r="A105" s="20">
        <v>482131</v>
      </c>
      <c r="B105" s="21" t="s">
        <v>25</v>
      </c>
      <c r="C105" s="22">
        <v>45000</v>
      </c>
      <c r="D105" s="22">
        <v>0</v>
      </c>
      <c r="E105" s="22">
        <v>30000</v>
      </c>
      <c r="F105" s="22">
        <v>0</v>
      </c>
      <c r="G105" s="22">
        <v>0</v>
      </c>
      <c r="H105" s="22">
        <v>20000</v>
      </c>
      <c r="I105" s="22">
        <v>25000</v>
      </c>
      <c r="J105" s="22">
        <v>0</v>
      </c>
      <c r="K105" s="22">
        <f>SUM(P105:S105)</f>
        <v>20000</v>
      </c>
      <c r="L105" s="59">
        <f t="shared" si="28"/>
        <v>1229.9999999999998</v>
      </c>
      <c r="M105" s="22">
        <v>35000</v>
      </c>
      <c r="N105" s="22">
        <f t="shared" si="29"/>
        <v>1435</v>
      </c>
      <c r="O105" s="22">
        <v>35000</v>
      </c>
      <c r="P105" s="22">
        <v>0</v>
      </c>
      <c r="Q105" s="22">
        <v>0</v>
      </c>
      <c r="R105" s="22">
        <v>10000</v>
      </c>
      <c r="S105" s="22">
        <v>10000</v>
      </c>
      <c r="T105" s="5"/>
      <c r="U105" s="5"/>
    </row>
    <row r="106" spans="1:21" ht="22.5" customHeight="1">
      <c r="A106" s="39">
        <v>482200</v>
      </c>
      <c r="B106" s="40" t="s">
        <v>26</v>
      </c>
      <c r="C106" s="38">
        <f>SUM(C107:C109)</f>
        <v>62000</v>
      </c>
      <c r="D106" s="38">
        <v>0</v>
      </c>
      <c r="E106" s="38">
        <f>SUM(E107:E109)</f>
        <v>432000</v>
      </c>
      <c r="F106" s="38">
        <f aca="true" t="shared" si="47" ref="F106:S106">SUM(F107:F109)</f>
        <v>13000</v>
      </c>
      <c r="G106" s="38">
        <f t="shared" si="47"/>
        <v>18000</v>
      </c>
      <c r="H106" s="38">
        <f t="shared" si="47"/>
        <v>31000</v>
      </c>
      <c r="I106" s="38">
        <f t="shared" si="47"/>
        <v>31000</v>
      </c>
      <c r="J106" s="38">
        <f t="shared" si="47"/>
        <v>0</v>
      </c>
      <c r="K106" s="32">
        <f t="shared" si="47"/>
        <v>155000</v>
      </c>
      <c r="L106" s="32">
        <f t="shared" si="47"/>
        <v>17712</v>
      </c>
      <c r="M106" s="32">
        <f t="shared" si="47"/>
        <v>349000</v>
      </c>
      <c r="N106" s="32">
        <f t="shared" si="47"/>
        <v>14309</v>
      </c>
      <c r="O106" s="32">
        <f t="shared" si="47"/>
        <v>356000</v>
      </c>
      <c r="P106" s="32">
        <f t="shared" si="47"/>
        <v>17000</v>
      </c>
      <c r="Q106" s="32">
        <f t="shared" si="47"/>
        <v>42000</v>
      </c>
      <c r="R106" s="32">
        <f t="shared" si="47"/>
        <v>87000</v>
      </c>
      <c r="S106" s="32">
        <f t="shared" si="47"/>
        <v>9000</v>
      </c>
      <c r="T106" s="5"/>
      <c r="U106" s="5"/>
    </row>
    <row r="107" spans="1:21" ht="22.5" customHeight="1">
      <c r="A107" s="20">
        <v>482211</v>
      </c>
      <c r="B107" s="21" t="s">
        <v>59</v>
      </c>
      <c r="C107" s="22">
        <v>29000</v>
      </c>
      <c r="D107" s="22">
        <v>0</v>
      </c>
      <c r="E107" s="22">
        <v>300000</v>
      </c>
      <c r="F107" s="22">
        <v>3500</v>
      </c>
      <c r="G107" s="22">
        <v>6000</v>
      </c>
      <c r="H107" s="22">
        <v>9000</v>
      </c>
      <c r="I107" s="22">
        <v>9000</v>
      </c>
      <c r="J107" s="22">
        <v>0</v>
      </c>
      <c r="K107" s="22">
        <f>SUM(P107:S107)</f>
        <v>60000</v>
      </c>
      <c r="L107" s="59">
        <f t="shared" si="28"/>
        <v>12300</v>
      </c>
      <c r="M107" s="22">
        <v>145000</v>
      </c>
      <c r="N107" s="22">
        <f t="shared" si="29"/>
        <v>5945</v>
      </c>
      <c r="O107" s="22">
        <v>150000</v>
      </c>
      <c r="P107" s="22">
        <v>5000</v>
      </c>
      <c r="Q107" s="22">
        <v>5000</v>
      </c>
      <c r="R107" s="22">
        <v>50000</v>
      </c>
      <c r="S107" s="22">
        <v>0</v>
      </c>
      <c r="T107" s="5"/>
      <c r="U107" s="5"/>
    </row>
    <row r="108" spans="1:21" ht="22.5" customHeight="1">
      <c r="A108" s="20">
        <v>482231</v>
      </c>
      <c r="B108" s="21" t="s">
        <v>61</v>
      </c>
      <c r="C108" s="22">
        <v>29000</v>
      </c>
      <c r="D108" s="22">
        <v>0</v>
      </c>
      <c r="E108" s="22">
        <v>52000</v>
      </c>
      <c r="F108" s="22">
        <v>9500</v>
      </c>
      <c r="G108" s="22">
        <v>10000</v>
      </c>
      <c r="H108" s="22">
        <v>17000</v>
      </c>
      <c r="I108" s="22">
        <v>17000</v>
      </c>
      <c r="J108" s="22">
        <v>0</v>
      </c>
      <c r="K108" s="22">
        <f>SUM(P108:S108)</f>
        <v>45000</v>
      </c>
      <c r="L108" s="59">
        <f t="shared" si="28"/>
        <v>2131.9999999999995</v>
      </c>
      <c r="M108" s="22">
        <v>54000</v>
      </c>
      <c r="N108" s="22">
        <f t="shared" si="29"/>
        <v>2213.9999999999995</v>
      </c>
      <c r="O108" s="22">
        <v>56000</v>
      </c>
      <c r="P108" s="22">
        <v>12000</v>
      </c>
      <c r="Q108" s="22">
        <v>12000</v>
      </c>
      <c r="R108" s="22">
        <v>12000</v>
      </c>
      <c r="S108" s="22">
        <v>9000</v>
      </c>
      <c r="T108" s="5"/>
      <c r="U108" s="5"/>
    </row>
    <row r="109" spans="1:21" ht="22.5" customHeight="1">
      <c r="A109" s="20">
        <v>482241</v>
      </c>
      <c r="B109" s="21" t="s">
        <v>60</v>
      </c>
      <c r="C109" s="22">
        <v>4000</v>
      </c>
      <c r="D109" s="22">
        <v>0</v>
      </c>
      <c r="E109" s="22">
        <v>80000</v>
      </c>
      <c r="F109" s="22">
        <v>0</v>
      </c>
      <c r="G109" s="22">
        <v>2000</v>
      </c>
      <c r="H109" s="22">
        <v>5000</v>
      </c>
      <c r="I109" s="22">
        <v>5000</v>
      </c>
      <c r="J109" s="22">
        <v>0</v>
      </c>
      <c r="K109" s="22">
        <f>SUM(P109:S109)</f>
        <v>50000</v>
      </c>
      <c r="L109" s="59">
        <f t="shared" si="28"/>
        <v>3280</v>
      </c>
      <c r="M109" s="22">
        <v>150000</v>
      </c>
      <c r="N109" s="22">
        <f t="shared" si="29"/>
        <v>6150</v>
      </c>
      <c r="O109" s="22">
        <v>150000</v>
      </c>
      <c r="P109" s="22">
        <v>0</v>
      </c>
      <c r="Q109" s="22">
        <v>25000</v>
      </c>
      <c r="R109" s="22">
        <v>25000</v>
      </c>
      <c r="S109" s="22">
        <v>0</v>
      </c>
      <c r="T109" s="5"/>
      <c r="U109" s="5"/>
    </row>
    <row r="110" spans="1:21" ht="22.5" customHeight="1">
      <c r="A110" s="33">
        <v>512200</v>
      </c>
      <c r="B110" s="34" t="s">
        <v>100</v>
      </c>
      <c r="C110" s="35"/>
      <c r="D110" s="35"/>
      <c r="E110" s="35">
        <f aca="true" t="shared" si="48" ref="E110:J110">SUM(E111+E113)</f>
        <v>150000</v>
      </c>
      <c r="F110" s="35" t="e">
        <f t="shared" si="48"/>
        <v>#REF!</v>
      </c>
      <c r="G110" s="35" t="e">
        <f t="shared" si="48"/>
        <v>#REF!</v>
      </c>
      <c r="H110" s="35" t="e">
        <f t="shared" si="48"/>
        <v>#REF!</v>
      </c>
      <c r="I110" s="35" t="e">
        <f t="shared" si="48"/>
        <v>#REF!</v>
      </c>
      <c r="J110" s="35">
        <f t="shared" si="48"/>
        <v>0</v>
      </c>
      <c r="K110" s="35">
        <f>SUM(K111+K113+K112)</f>
        <v>159000</v>
      </c>
      <c r="L110" s="35">
        <f aca="true" t="shared" si="49" ref="L110:S110">SUM(L111+L113+L112)</f>
        <v>6149.999999999999</v>
      </c>
      <c r="M110" s="35">
        <f t="shared" si="49"/>
        <v>0</v>
      </c>
      <c r="N110" s="35">
        <f t="shared" si="49"/>
        <v>0</v>
      </c>
      <c r="O110" s="35">
        <f t="shared" si="49"/>
        <v>0</v>
      </c>
      <c r="P110" s="35">
        <f t="shared" si="49"/>
        <v>0</v>
      </c>
      <c r="Q110" s="35">
        <f t="shared" si="49"/>
        <v>159000</v>
      </c>
      <c r="R110" s="35">
        <f t="shared" si="49"/>
        <v>0</v>
      </c>
      <c r="S110" s="35">
        <f t="shared" si="49"/>
        <v>0</v>
      </c>
      <c r="T110" s="5"/>
      <c r="U110" s="5"/>
    </row>
    <row r="111" spans="1:21" s="55" customFormat="1" ht="22.5" customHeight="1">
      <c r="A111" s="29">
        <v>512221</v>
      </c>
      <c r="B111" s="30" t="s">
        <v>62</v>
      </c>
      <c r="C111" s="31"/>
      <c r="D111" s="31"/>
      <c r="E111" s="31">
        <v>120000</v>
      </c>
      <c r="F111" s="31" t="e">
        <f>SUM(#REF!)</f>
        <v>#REF!</v>
      </c>
      <c r="G111" s="31" t="e">
        <f>SUM(#REF!)</f>
        <v>#REF!</v>
      </c>
      <c r="H111" s="31" t="e">
        <f>SUM(#REF!)</f>
        <v>#REF!</v>
      </c>
      <c r="I111" s="31" t="e">
        <f>SUM(#REF!)</f>
        <v>#REF!</v>
      </c>
      <c r="J111" s="31">
        <v>0</v>
      </c>
      <c r="K111" s="31">
        <f>SUM(P111:S111)</f>
        <v>50000</v>
      </c>
      <c r="L111" s="59">
        <f t="shared" si="28"/>
        <v>4919.999999999999</v>
      </c>
      <c r="M111" s="22">
        <v>0</v>
      </c>
      <c r="N111" s="22">
        <f t="shared" si="29"/>
        <v>0</v>
      </c>
      <c r="O111" s="22">
        <v>0</v>
      </c>
      <c r="P111" s="22">
        <v>0</v>
      </c>
      <c r="Q111" s="22">
        <v>50000</v>
      </c>
      <c r="R111" s="22">
        <v>0</v>
      </c>
      <c r="S111" s="22">
        <v>0</v>
      </c>
      <c r="T111" s="5"/>
      <c r="U111" s="5"/>
    </row>
    <row r="112" spans="1:21" s="55" customFormat="1" ht="22.5" customHeight="1">
      <c r="A112" s="29">
        <v>512212</v>
      </c>
      <c r="B112" s="69" t="s">
        <v>115</v>
      </c>
      <c r="C112" s="31"/>
      <c r="D112" s="31"/>
      <c r="E112" s="31"/>
      <c r="F112" s="31"/>
      <c r="G112" s="31"/>
      <c r="H112" s="31"/>
      <c r="I112" s="31"/>
      <c r="J112" s="31"/>
      <c r="K112" s="68">
        <f>SUM(P112:S112)</f>
        <v>100000</v>
      </c>
      <c r="L112" s="59"/>
      <c r="M112" s="22"/>
      <c r="N112" s="22"/>
      <c r="O112" s="22"/>
      <c r="P112" s="22">
        <v>0</v>
      </c>
      <c r="Q112" s="22">
        <v>100000</v>
      </c>
      <c r="R112" s="22">
        <v>0</v>
      </c>
      <c r="S112" s="22">
        <v>0</v>
      </c>
      <c r="T112" s="5"/>
      <c r="U112" s="5"/>
    </row>
    <row r="113" spans="1:21" s="55" customFormat="1" ht="22.5" customHeight="1">
      <c r="A113" s="29">
        <v>512222</v>
      </c>
      <c r="B113" s="30" t="s">
        <v>101</v>
      </c>
      <c r="C113" s="31"/>
      <c r="D113" s="31"/>
      <c r="E113" s="31">
        <v>30000</v>
      </c>
      <c r="F113" s="31"/>
      <c r="G113" s="31"/>
      <c r="H113" s="31"/>
      <c r="I113" s="31"/>
      <c r="J113" s="31">
        <v>0</v>
      </c>
      <c r="K113" s="31">
        <f>SUM(P113:S113)</f>
        <v>9000</v>
      </c>
      <c r="L113" s="59">
        <f t="shared" si="28"/>
        <v>1229.9999999999998</v>
      </c>
      <c r="M113" s="22">
        <v>0</v>
      </c>
      <c r="N113" s="22">
        <f t="shared" si="29"/>
        <v>0</v>
      </c>
      <c r="O113" s="22">
        <v>0</v>
      </c>
      <c r="P113" s="22">
        <v>0</v>
      </c>
      <c r="Q113" s="22">
        <v>9000</v>
      </c>
      <c r="R113" s="22">
        <v>0</v>
      </c>
      <c r="S113" s="22">
        <v>0</v>
      </c>
      <c r="T113" s="5"/>
      <c r="U113" s="5"/>
    </row>
    <row r="114" spans="1:21" s="67" customFormat="1" ht="22.5" customHeight="1">
      <c r="A114" s="33">
        <v>511400</v>
      </c>
      <c r="B114" s="34" t="s">
        <v>114</v>
      </c>
      <c r="C114" s="35"/>
      <c r="D114" s="35"/>
      <c r="E114" s="35"/>
      <c r="F114" s="35"/>
      <c r="G114" s="35"/>
      <c r="H114" s="35"/>
      <c r="I114" s="35"/>
      <c r="J114" s="35"/>
      <c r="K114" s="35">
        <f>SUM(K115)</f>
        <v>498000</v>
      </c>
      <c r="L114" s="35">
        <f aca="true" t="shared" si="50" ref="L114:S114">SUM(L115)</f>
        <v>0</v>
      </c>
      <c r="M114" s="35">
        <f t="shared" si="50"/>
        <v>0</v>
      </c>
      <c r="N114" s="35">
        <f t="shared" si="50"/>
        <v>0</v>
      </c>
      <c r="O114" s="35">
        <f t="shared" si="50"/>
        <v>0</v>
      </c>
      <c r="P114" s="35">
        <f t="shared" si="50"/>
        <v>0</v>
      </c>
      <c r="Q114" s="35">
        <f t="shared" si="50"/>
        <v>498000</v>
      </c>
      <c r="R114" s="35">
        <f t="shared" si="50"/>
        <v>0</v>
      </c>
      <c r="S114" s="35">
        <f t="shared" si="50"/>
        <v>0</v>
      </c>
      <c r="T114" s="6"/>
      <c r="U114" s="6"/>
    </row>
    <row r="115" spans="1:21" s="55" customFormat="1" ht="39.75" customHeight="1">
      <c r="A115" s="29">
        <v>511451</v>
      </c>
      <c r="B115" s="69" t="s">
        <v>116</v>
      </c>
      <c r="C115" s="31"/>
      <c r="D115" s="31"/>
      <c r="E115" s="31"/>
      <c r="F115" s="31"/>
      <c r="G115" s="31"/>
      <c r="H115" s="31"/>
      <c r="I115" s="31"/>
      <c r="J115" s="31"/>
      <c r="K115" s="68">
        <f>SUM(P115:S115)</f>
        <v>498000</v>
      </c>
      <c r="L115" s="59"/>
      <c r="M115" s="22"/>
      <c r="N115" s="22"/>
      <c r="O115" s="22"/>
      <c r="P115" s="22">
        <v>0</v>
      </c>
      <c r="Q115" s="22">
        <v>498000</v>
      </c>
      <c r="R115" s="22">
        <v>0</v>
      </c>
      <c r="S115" s="22"/>
      <c r="T115" s="5"/>
      <c r="U115" s="5"/>
    </row>
    <row r="116" spans="1:21" ht="24.75" customHeight="1">
      <c r="A116" s="20"/>
      <c r="B116" s="36" t="s">
        <v>35</v>
      </c>
      <c r="C116" s="32" t="e">
        <f>SUM(C8+C9+#REF!+C16+C20+C23+C26+C49+C58+C75+C78+C86+C103+#REF!)</f>
        <v>#REF!</v>
      </c>
      <c r="D116" s="32" t="e">
        <f>SUM(D8+D9+#REF!+D16+D20+D23+D26+D49+D58+D75+D78+D86+D103+#REF!)</f>
        <v>#REF!</v>
      </c>
      <c r="E116" s="32" t="e">
        <f>SUM(E8+E9+#REF!+E16+E20+E23+E26+E49+E58+E75+E78+E86+E103+E100+E110)</f>
        <v>#REF!</v>
      </c>
      <c r="F116" s="32" t="e">
        <f>SUM(F8+F9+#REF!+F16+F20+F23+F26+F49+F58+F75+F78+F86+F103+F100+F110)</f>
        <v>#REF!</v>
      </c>
      <c r="G116" s="32" t="e">
        <f>SUM(G8+G9+#REF!+G16+G20+G23+G26+G49+G58+G75+G78+G86+G103+G100+G110)</f>
        <v>#REF!</v>
      </c>
      <c r="H116" s="32" t="e">
        <f>SUM(H8+H9+#REF!+H16+H20+H23+H26+H49+H58+H75+H78+H86+H103+H100+H110)</f>
        <v>#REF!</v>
      </c>
      <c r="I116" s="32" t="e">
        <f>SUM(I8+I9+#REF!+I16+I20+I23+I26+I49+I58+I75+I78+I86+I103+I100+I110)</f>
        <v>#REF!</v>
      </c>
      <c r="J116" s="32" t="e">
        <f>SUM(J8+J9+#REF!+J16+J20+J23+J26+J49+J58+J75+J78+J86+J103+J100+J110)</f>
        <v>#REF!</v>
      </c>
      <c r="K116" s="32">
        <f>SUM(K8+K9+K16+K20+K23+K26+K49+K58+K75+K78+K86+K103+K100+K110+K114)</f>
        <v>26258000</v>
      </c>
      <c r="L116" s="32">
        <f aca="true" t="shared" si="51" ref="L116:S116">SUM(L8+L9+L16+L20+L23+L26+L49+L58+L75+L78+L86+L103+L100+L110+L114)</f>
        <v>1182727</v>
      </c>
      <c r="M116" s="32">
        <f t="shared" si="51"/>
        <v>28780500</v>
      </c>
      <c r="N116" s="32">
        <f t="shared" si="51"/>
        <v>1177868.5</v>
      </c>
      <c r="O116" s="32">
        <f t="shared" si="51"/>
        <v>28870500</v>
      </c>
      <c r="P116" s="32">
        <f t="shared" si="51"/>
        <v>5352900</v>
      </c>
      <c r="Q116" s="32">
        <f t="shared" si="51"/>
        <v>7356900</v>
      </c>
      <c r="R116" s="32">
        <f t="shared" si="51"/>
        <v>6582000</v>
      </c>
      <c r="S116" s="32">
        <f t="shared" si="51"/>
        <v>6966200</v>
      </c>
      <c r="T116" s="5"/>
      <c r="U116" s="5"/>
    </row>
    <row r="117" spans="1:19" ht="24.75" customHeight="1">
      <c r="A117" s="19"/>
      <c r="B117" s="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2" ht="24.75" customHeight="1">
      <c r="A118" s="19"/>
      <c r="B118" s="65"/>
      <c r="C118" s="12"/>
      <c r="D118" s="12"/>
      <c r="E118" s="60"/>
      <c r="F118" s="12"/>
      <c r="G118" s="12"/>
      <c r="H118" s="12"/>
      <c r="I118" s="12"/>
      <c r="J118" s="12"/>
      <c r="K118" s="12"/>
      <c r="L118" s="59"/>
    </row>
    <row r="119" spans="1:12" ht="36" customHeight="1">
      <c r="A119" s="19"/>
      <c r="B119" s="70"/>
      <c r="C119" s="71"/>
      <c r="D119" s="71"/>
      <c r="E119" s="71"/>
      <c r="F119" s="71"/>
      <c r="G119" s="71"/>
      <c r="H119" s="71"/>
      <c r="I119" s="71"/>
      <c r="J119" s="71"/>
      <c r="K119" s="71"/>
      <c r="L119" s="59"/>
    </row>
    <row r="120" spans="1:12" ht="24.75" customHeight="1">
      <c r="A120" s="19"/>
      <c r="B120" s="66"/>
      <c r="C120" s="12"/>
      <c r="D120" s="12"/>
      <c r="E120" s="60"/>
      <c r="F120" s="12"/>
      <c r="G120" s="12"/>
      <c r="H120" s="12"/>
      <c r="I120" s="12"/>
      <c r="J120" s="12"/>
      <c r="K120" s="12"/>
      <c r="L120" s="59"/>
    </row>
    <row r="121" spans="1:19" s="2" customFormat="1" ht="24.75" customHeight="1">
      <c r="A121" s="19"/>
      <c r="B121" s="13"/>
      <c r="C121" s="14"/>
      <c r="D121" s="14"/>
      <c r="E121" s="60"/>
      <c r="F121" s="14"/>
      <c r="G121" s="14"/>
      <c r="H121" s="14"/>
      <c r="I121" s="14"/>
      <c r="J121" s="14"/>
      <c r="K121" s="14"/>
      <c r="L121" s="57"/>
      <c r="M121" s="12"/>
      <c r="N121" s="14"/>
      <c r="O121" s="12"/>
      <c r="P121" s="12"/>
      <c r="Q121" s="12"/>
      <c r="R121" s="12"/>
      <c r="S121" s="12"/>
    </row>
    <row r="122" spans="1:19" s="2" customFormat="1" ht="24.75" customHeight="1">
      <c r="A122" s="19"/>
      <c r="B122" s="13"/>
      <c r="C122" s="14"/>
      <c r="D122" s="14"/>
      <c r="E122" s="60"/>
      <c r="F122" s="14"/>
      <c r="G122" s="14"/>
      <c r="H122" s="14"/>
      <c r="I122" s="14"/>
      <c r="J122" s="14"/>
      <c r="K122" s="14"/>
      <c r="L122" s="57"/>
      <c r="M122" s="12"/>
      <c r="N122" s="14"/>
      <c r="O122" s="12"/>
      <c r="P122" s="12"/>
      <c r="Q122" s="12"/>
      <c r="R122" s="12"/>
      <c r="S122" s="12"/>
    </row>
    <row r="123" spans="1:19" s="2" customFormat="1" ht="24.75" customHeight="1">
      <c r="A123" s="19"/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57"/>
      <c r="M123" s="12"/>
      <c r="N123" s="14"/>
      <c r="O123" s="12"/>
      <c r="P123" s="12"/>
      <c r="Q123" s="12"/>
      <c r="R123" s="12"/>
      <c r="S123" s="12"/>
    </row>
    <row r="124" spans="1:11" ht="24.75" customHeight="1">
      <c r="A124" s="19"/>
      <c r="B124" s="13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9" s="2" customFormat="1" ht="24.75" customHeight="1">
      <c r="A125" s="19"/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57"/>
      <c r="M125" s="12"/>
      <c r="N125" s="14"/>
      <c r="O125" s="12"/>
      <c r="P125" s="12"/>
      <c r="Q125" s="12"/>
      <c r="R125" s="12"/>
      <c r="S125" s="12"/>
    </row>
    <row r="126" spans="1:19" s="2" customFormat="1" ht="24.75" customHeight="1">
      <c r="A126" s="19"/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57"/>
      <c r="M126" s="12"/>
      <c r="N126" s="14"/>
      <c r="O126" s="12"/>
      <c r="P126" s="12"/>
      <c r="Q126" s="12"/>
      <c r="R126" s="12"/>
      <c r="S126" s="12"/>
    </row>
    <row r="127" spans="1:19" s="2" customFormat="1" ht="24.75" customHeight="1">
      <c r="A127" s="19"/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57"/>
      <c r="M127" s="12"/>
      <c r="N127" s="14"/>
      <c r="O127" s="12"/>
      <c r="P127" s="12"/>
      <c r="Q127" s="12"/>
      <c r="R127" s="12"/>
      <c r="S127" s="12"/>
    </row>
    <row r="128" spans="1:19" s="2" customFormat="1" ht="24.75" customHeight="1">
      <c r="A128" s="19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57"/>
      <c r="M128" s="12"/>
      <c r="N128" s="14"/>
      <c r="O128" s="12"/>
      <c r="P128" s="12"/>
      <c r="Q128" s="12"/>
      <c r="R128" s="12"/>
      <c r="S128" s="12"/>
    </row>
    <row r="129" spans="1:19" s="2" customFormat="1" ht="24.75" customHeight="1">
      <c r="A129" s="19"/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57"/>
      <c r="M129" s="12"/>
      <c r="N129" s="14"/>
      <c r="O129" s="12"/>
      <c r="P129" s="12"/>
      <c r="Q129" s="12"/>
      <c r="R129" s="12"/>
      <c r="S129" s="12"/>
    </row>
    <row r="130" spans="1:19" s="2" customFormat="1" ht="24.75" customHeight="1">
      <c r="A130" s="18"/>
      <c r="B130" s="11"/>
      <c r="C130" s="12"/>
      <c r="D130" s="12"/>
      <c r="E130" s="12"/>
      <c r="F130" s="12"/>
      <c r="G130" s="12"/>
      <c r="H130" s="12"/>
      <c r="I130" s="12"/>
      <c r="J130" s="12"/>
      <c r="K130" s="12"/>
      <c r="L130" s="57"/>
      <c r="M130" s="12"/>
      <c r="N130" s="14"/>
      <c r="O130" s="12"/>
      <c r="P130" s="12"/>
      <c r="Q130" s="12"/>
      <c r="R130" s="12"/>
      <c r="S130" s="12"/>
    </row>
    <row r="131" spans="1:19" s="2" customFormat="1" ht="24.75" customHeight="1">
      <c r="A131" s="19"/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57"/>
      <c r="M131" s="12"/>
      <c r="N131" s="14"/>
      <c r="O131" s="12"/>
      <c r="P131" s="12"/>
      <c r="Q131" s="12"/>
      <c r="R131" s="12"/>
      <c r="S131" s="12"/>
    </row>
    <row r="132" spans="1:19" s="2" customFormat="1" ht="24.75" customHeight="1">
      <c r="A132" s="18"/>
      <c r="B132" s="11"/>
      <c r="C132" s="12"/>
      <c r="D132" s="12"/>
      <c r="E132" s="12"/>
      <c r="F132" s="12"/>
      <c r="G132" s="12"/>
      <c r="H132" s="12"/>
      <c r="I132" s="12"/>
      <c r="J132" s="12"/>
      <c r="K132" s="12"/>
      <c r="L132" s="57"/>
      <c r="M132" s="12"/>
      <c r="N132" s="14"/>
      <c r="O132" s="12"/>
      <c r="P132" s="12"/>
      <c r="Q132" s="12"/>
      <c r="R132" s="12"/>
      <c r="S132" s="12"/>
    </row>
    <row r="133" spans="1:19" s="2" customFormat="1" ht="24.75" customHeight="1">
      <c r="A133" s="19"/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57"/>
      <c r="M133" s="12"/>
      <c r="N133" s="14"/>
      <c r="O133" s="12"/>
      <c r="P133" s="12"/>
      <c r="Q133" s="12"/>
      <c r="R133" s="12"/>
      <c r="S133" s="12"/>
    </row>
    <row r="134" spans="1:19" s="2" customFormat="1" ht="24.75" customHeight="1">
      <c r="A134" s="19"/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57"/>
      <c r="M134" s="12"/>
      <c r="N134" s="14"/>
      <c r="O134" s="12"/>
      <c r="P134" s="12"/>
      <c r="Q134" s="12"/>
      <c r="R134" s="12"/>
      <c r="S134" s="12"/>
    </row>
    <row r="135" spans="1:19" s="2" customFormat="1" ht="24.75" customHeight="1">
      <c r="A135" s="19"/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57"/>
      <c r="M135" s="12"/>
      <c r="N135" s="14"/>
      <c r="O135" s="12"/>
      <c r="P135" s="12"/>
      <c r="Q135" s="12"/>
      <c r="R135" s="12"/>
      <c r="S135" s="12"/>
    </row>
    <row r="136" spans="1:19" s="2" customFormat="1" ht="24.75" customHeight="1">
      <c r="A136" s="19"/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57"/>
      <c r="M136" s="12"/>
      <c r="N136" s="14"/>
      <c r="O136" s="12"/>
      <c r="P136" s="12"/>
      <c r="Q136" s="12"/>
      <c r="R136" s="12"/>
      <c r="S136" s="12"/>
    </row>
    <row r="137" spans="1:19" s="2" customFormat="1" ht="24.75" customHeight="1">
      <c r="A137" s="18"/>
      <c r="B137" s="11"/>
      <c r="C137" s="12"/>
      <c r="D137" s="12"/>
      <c r="E137" s="12"/>
      <c r="F137" s="12"/>
      <c r="G137" s="12"/>
      <c r="H137" s="12"/>
      <c r="I137" s="12"/>
      <c r="J137" s="12"/>
      <c r="K137" s="12"/>
      <c r="L137" s="57"/>
      <c r="M137" s="12"/>
      <c r="N137" s="14"/>
      <c r="O137" s="12"/>
      <c r="P137" s="12"/>
      <c r="Q137" s="12"/>
      <c r="R137" s="12"/>
      <c r="S137" s="12"/>
    </row>
    <row r="138" spans="1:19" s="2" customFormat="1" ht="24.75" customHeight="1">
      <c r="A138" s="19"/>
      <c r="B138" s="13"/>
      <c r="C138" s="14"/>
      <c r="D138" s="14"/>
      <c r="E138" s="14"/>
      <c r="F138" s="14"/>
      <c r="G138" s="14"/>
      <c r="H138" s="14"/>
      <c r="I138" s="14"/>
      <c r="J138" s="14"/>
      <c r="K138" s="14"/>
      <c r="L138" s="57"/>
      <c r="M138" s="12"/>
      <c r="N138" s="14"/>
      <c r="O138" s="12"/>
      <c r="P138" s="12"/>
      <c r="Q138" s="12"/>
      <c r="R138" s="12"/>
      <c r="S138" s="12"/>
    </row>
    <row r="139" spans="1:19" s="2" customFormat="1" ht="24.75" customHeight="1">
      <c r="A139" s="19"/>
      <c r="B139" s="13"/>
      <c r="C139" s="14"/>
      <c r="D139" s="14"/>
      <c r="E139" s="14"/>
      <c r="F139" s="14"/>
      <c r="G139" s="14"/>
      <c r="H139" s="14"/>
      <c r="I139" s="14"/>
      <c r="J139" s="14"/>
      <c r="K139" s="14"/>
      <c r="L139" s="57"/>
      <c r="M139" s="12"/>
      <c r="N139" s="14"/>
      <c r="O139" s="12"/>
      <c r="P139" s="12"/>
      <c r="Q139" s="12"/>
      <c r="R139" s="12"/>
      <c r="S139" s="12"/>
    </row>
    <row r="140" spans="1:19" s="2" customFormat="1" ht="24.75" customHeight="1">
      <c r="A140" s="19"/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57"/>
      <c r="M140" s="12"/>
      <c r="N140" s="14"/>
      <c r="O140" s="12"/>
      <c r="P140" s="12"/>
      <c r="Q140" s="12"/>
      <c r="R140" s="12"/>
      <c r="S140" s="12"/>
    </row>
    <row r="141" spans="1:19" s="2" customFormat="1" ht="24.75" customHeight="1">
      <c r="A141" s="19"/>
      <c r="B141" s="13"/>
      <c r="C141" s="14"/>
      <c r="D141" s="14"/>
      <c r="E141" s="14"/>
      <c r="F141" s="14"/>
      <c r="G141" s="14"/>
      <c r="H141" s="14"/>
      <c r="I141" s="14"/>
      <c r="J141" s="14"/>
      <c r="K141" s="14"/>
      <c r="L141" s="57"/>
      <c r="M141" s="12"/>
      <c r="N141" s="14"/>
      <c r="O141" s="12"/>
      <c r="P141" s="12"/>
      <c r="Q141" s="12"/>
      <c r="R141" s="12"/>
      <c r="S141" s="12"/>
    </row>
    <row r="142" spans="1:19" s="2" customFormat="1" ht="24.75" customHeight="1">
      <c r="A142" s="19"/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57"/>
      <c r="M142" s="12"/>
      <c r="N142" s="14"/>
      <c r="O142" s="12"/>
      <c r="P142" s="12"/>
      <c r="Q142" s="12"/>
      <c r="R142" s="12"/>
      <c r="S142" s="12"/>
    </row>
    <row r="143" spans="1:19" s="2" customFormat="1" ht="24.75" customHeight="1">
      <c r="A143" s="19"/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57"/>
      <c r="M143" s="12"/>
      <c r="N143" s="14"/>
      <c r="O143" s="12"/>
      <c r="P143" s="12"/>
      <c r="Q143" s="12"/>
      <c r="R143" s="12"/>
      <c r="S143" s="12"/>
    </row>
    <row r="144" spans="1:19" s="2" customFormat="1" ht="24.75" customHeight="1">
      <c r="A144" s="19"/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57"/>
      <c r="M144" s="12"/>
      <c r="N144" s="14"/>
      <c r="O144" s="12"/>
      <c r="P144" s="12"/>
      <c r="Q144" s="12"/>
      <c r="R144" s="12"/>
      <c r="S144" s="12"/>
    </row>
    <row r="145" spans="1:19" s="2" customFormat="1" ht="24.75" customHeight="1">
      <c r="A145" s="19"/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57"/>
      <c r="M145" s="12"/>
      <c r="N145" s="14"/>
      <c r="O145" s="12"/>
      <c r="P145" s="12"/>
      <c r="Q145" s="12"/>
      <c r="R145" s="12"/>
      <c r="S145" s="12"/>
    </row>
    <row r="146" spans="1:19" s="2" customFormat="1" ht="24.75" customHeight="1">
      <c r="A146" s="19"/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57"/>
      <c r="M146" s="12"/>
      <c r="N146" s="14"/>
      <c r="O146" s="12"/>
      <c r="P146" s="12"/>
      <c r="Q146" s="12"/>
      <c r="R146" s="12"/>
      <c r="S146" s="12"/>
    </row>
    <row r="147" spans="1:19" s="2" customFormat="1" ht="24.75" customHeight="1">
      <c r="A147" s="18"/>
      <c r="B147" s="11"/>
      <c r="C147" s="12"/>
      <c r="D147" s="12"/>
      <c r="E147" s="12"/>
      <c r="F147" s="12"/>
      <c r="G147" s="12"/>
      <c r="H147" s="12"/>
      <c r="I147" s="12"/>
      <c r="J147" s="12"/>
      <c r="K147" s="12"/>
      <c r="L147" s="57"/>
      <c r="M147" s="12"/>
      <c r="N147" s="14"/>
      <c r="O147" s="12"/>
      <c r="P147" s="12"/>
      <c r="Q147" s="12"/>
      <c r="R147" s="12"/>
      <c r="S147" s="12"/>
    </row>
    <row r="148" spans="1:19" s="2" customFormat="1" ht="24.75" customHeight="1">
      <c r="A148" s="19"/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57"/>
      <c r="M148" s="12"/>
      <c r="N148" s="14"/>
      <c r="O148" s="12"/>
      <c r="P148" s="12"/>
      <c r="Q148" s="12"/>
      <c r="R148" s="12"/>
      <c r="S148" s="12"/>
    </row>
    <row r="149" spans="1:19" s="2" customFormat="1" ht="24.75" customHeight="1">
      <c r="A149" s="19"/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57"/>
      <c r="M149" s="12"/>
      <c r="N149" s="14"/>
      <c r="O149" s="12"/>
      <c r="P149" s="12"/>
      <c r="Q149" s="12"/>
      <c r="R149" s="12"/>
      <c r="S149" s="12"/>
    </row>
    <row r="150" spans="1:19" s="2" customFormat="1" ht="24.75" customHeight="1">
      <c r="A150" s="18"/>
      <c r="B150" s="11"/>
      <c r="C150" s="12"/>
      <c r="D150" s="12"/>
      <c r="E150" s="12"/>
      <c r="F150" s="12"/>
      <c r="G150" s="12"/>
      <c r="H150" s="12"/>
      <c r="I150" s="12"/>
      <c r="J150" s="12"/>
      <c r="K150" s="12"/>
      <c r="L150" s="57"/>
      <c r="M150" s="12"/>
      <c r="N150" s="14"/>
      <c r="O150" s="12"/>
      <c r="P150" s="12"/>
      <c r="Q150" s="12"/>
      <c r="R150" s="12"/>
      <c r="S150" s="12"/>
    </row>
    <row r="151" spans="1:19" s="2" customFormat="1" ht="24.75" customHeight="1">
      <c r="A151" s="19"/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57"/>
      <c r="M151" s="12"/>
      <c r="N151" s="14"/>
      <c r="O151" s="12"/>
      <c r="P151" s="12"/>
      <c r="Q151" s="12"/>
      <c r="R151" s="12"/>
      <c r="S151" s="12"/>
    </row>
    <row r="152" spans="1:19" s="2" customFormat="1" ht="24.75" customHeight="1">
      <c r="A152" s="19"/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57"/>
      <c r="M152" s="12"/>
      <c r="N152" s="14"/>
      <c r="O152" s="12"/>
      <c r="P152" s="12"/>
      <c r="Q152" s="12"/>
      <c r="R152" s="12"/>
      <c r="S152" s="12"/>
    </row>
    <row r="153" spans="1:19" s="2" customFormat="1" ht="24.75" customHeight="1">
      <c r="A153" s="19"/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57"/>
      <c r="M153" s="12"/>
      <c r="N153" s="14"/>
      <c r="O153" s="12"/>
      <c r="P153" s="12"/>
      <c r="Q153" s="12"/>
      <c r="R153" s="12"/>
      <c r="S153" s="12"/>
    </row>
    <row r="154" spans="1:19" s="2" customFormat="1" ht="24.75" customHeight="1">
      <c r="A154" s="19"/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57"/>
      <c r="M154" s="12"/>
      <c r="N154" s="14"/>
      <c r="O154" s="12"/>
      <c r="P154" s="12"/>
      <c r="Q154" s="12"/>
      <c r="R154" s="12"/>
      <c r="S154" s="12"/>
    </row>
    <row r="155" spans="3:11" ht="15.75">
      <c r="C155" s="15"/>
      <c r="D155" s="15"/>
      <c r="E155" s="15"/>
      <c r="F155" s="15"/>
      <c r="G155" s="15"/>
      <c r="H155" s="15"/>
      <c r="I155" s="15"/>
      <c r="J155" s="15"/>
      <c r="K155" s="15"/>
    </row>
  </sheetData>
  <sheetProtection/>
  <mergeCells count="1">
    <mergeCell ref="B119:K119"/>
  </mergeCells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63" r:id="rId1"/>
  <rowBreaks count="1" manualBreakCount="1">
    <brk id="8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N52"/>
  <sheetViews>
    <sheetView zoomScalePageLayoutView="0" workbookViewId="0" topLeftCell="A20">
      <selection activeCell="B36" sqref="B36"/>
    </sheetView>
  </sheetViews>
  <sheetFormatPr defaultColWidth="9.140625" defaultRowHeight="12.75"/>
  <cols>
    <col min="2" max="2" width="11.7109375" style="5" bestFit="1" customWidth="1"/>
    <col min="3" max="3" width="13.140625" style="5" customWidth="1"/>
    <col min="4" max="4" width="13.00390625" style="5" customWidth="1"/>
    <col min="5" max="5" width="13.7109375" style="5" customWidth="1"/>
    <col min="6" max="6" width="10.421875" style="5" customWidth="1"/>
    <col min="7" max="7" width="12.7109375" style="5" bestFit="1" customWidth="1"/>
    <col min="8" max="8" width="16.140625" style="1" customWidth="1"/>
    <col min="9" max="9" width="10.140625" style="1" bestFit="1" customWidth="1"/>
    <col min="10" max="10" width="11.00390625" style="1" customWidth="1"/>
    <col min="11" max="11" width="10.140625" style="0" bestFit="1" customWidth="1"/>
    <col min="14" max="14" width="14.421875" style="0" customWidth="1"/>
  </cols>
  <sheetData>
    <row r="6" spans="2:11" ht="12.75">
      <c r="B6" s="5">
        <v>50000</v>
      </c>
      <c r="C6" s="5">
        <v>57039</v>
      </c>
      <c r="D6" s="5">
        <v>42961</v>
      </c>
      <c r="E6" s="5">
        <v>0</v>
      </c>
      <c r="F6" s="5">
        <v>57400</v>
      </c>
      <c r="G6" s="5">
        <v>126000</v>
      </c>
      <c r="H6" s="1">
        <v>93200</v>
      </c>
      <c r="I6" s="1">
        <v>163400</v>
      </c>
      <c r="J6" s="1">
        <v>50000</v>
      </c>
      <c r="K6" s="1">
        <v>50000</v>
      </c>
    </row>
    <row r="7" spans="2:11" ht="12.75">
      <c r="B7" s="5">
        <v>42000</v>
      </c>
      <c r="C7" s="5">
        <v>45000</v>
      </c>
      <c r="D7" s="5">
        <v>45000</v>
      </c>
      <c r="E7" s="5">
        <v>53000</v>
      </c>
      <c r="F7" s="5">
        <v>30000</v>
      </c>
      <c r="G7" s="5">
        <v>148800</v>
      </c>
      <c r="H7" s="1">
        <v>50400</v>
      </c>
      <c r="I7" s="1">
        <v>50400</v>
      </c>
      <c r="J7" s="1">
        <v>80000</v>
      </c>
      <c r="K7" s="1">
        <v>80000</v>
      </c>
    </row>
    <row r="8" spans="2:11" ht="12.75">
      <c r="B8" s="5">
        <v>72800</v>
      </c>
      <c r="C8" s="5">
        <v>93736</v>
      </c>
      <c r="D8" s="5">
        <v>107439</v>
      </c>
      <c r="E8" s="5">
        <v>136025</v>
      </c>
      <c r="F8" s="5">
        <v>50400</v>
      </c>
      <c r="G8" s="5">
        <v>373000</v>
      </c>
      <c r="H8" s="1">
        <v>282000</v>
      </c>
      <c r="I8" s="1">
        <v>282000</v>
      </c>
      <c r="J8" s="1">
        <v>60000</v>
      </c>
      <c r="K8" s="1">
        <v>5000</v>
      </c>
    </row>
    <row r="9" spans="2:11" ht="12.75">
      <c r="B9" s="5">
        <v>160000</v>
      </c>
      <c r="C9" s="5">
        <v>146125</v>
      </c>
      <c r="D9" s="5">
        <v>211500</v>
      </c>
      <c r="E9" s="5">
        <v>172375</v>
      </c>
      <c r="F9" s="5">
        <v>273000</v>
      </c>
      <c r="G9" s="5">
        <v>8000</v>
      </c>
      <c r="H9" s="1">
        <v>9000</v>
      </c>
      <c r="J9" s="1">
        <v>10000</v>
      </c>
      <c r="K9" s="1">
        <v>10000</v>
      </c>
    </row>
    <row r="10" spans="2:8" ht="12.75">
      <c r="B10" s="5">
        <v>0</v>
      </c>
      <c r="C10" s="5">
        <v>90000</v>
      </c>
      <c r="D10" s="5">
        <v>0</v>
      </c>
      <c r="E10" s="5">
        <v>0</v>
      </c>
      <c r="F10" s="5">
        <v>8000</v>
      </c>
      <c r="G10" s="5">
        <v>25200</v>
      </c>
      <c r="H10" s="1">
        <v>4800</v>
      </c>
    </row>
    <row r="11" spans="2:5" ht="12.75">
      <c r="B11" s="5">
        <v>2500</v>
      </c>
      <c r="D11" s="5">
        <v>2500</v>
      </c>
      <c r="E11" s="5">
        <v>0</v>
      </c>
    </row>
    <row r="12" spans="2:12" ht="12.75">
      <c r="B12" s="5">
        <f>SUM(B6:B11)</f>
        <v>327300</v>
      </c>
      <c r="C12" s="5">
        <f aca="true" t="shared" si="0" ref="C12:L12">SUM(C6:C11)</f>
        <v>431900</v>
      </c>
      <c r="D12" s="5">
        <f t="shared" si="0"/>
        <v>409400</v>
      </c>
      <c r="E12" s="5">
        <f t="shared" si="0"/>
        <v>361400</v>
      </c>
      <c r="F12" s="5">
        <f t="shared" si="0"/>
        <v>418800</v>
      </c>
      <c r="G12" s="5">
        <f t="shared" si="0"/>
        <v>681000</v>
      </c>
      <c r="H12" s="5">
        <f t="shared" si="0"/>
        <v>439400</v>
      </c>
      <c r="I12" s="5">
        <f t="shared" si="0"/>
        <v>495800</v>
      </c>
      <c r="J12" s="5">
        <f t="shared" si="0"/>
        <v>200000</v>
      </c>
      <c r="K12" s="5">
        <f t="shared" si="0"/>
        <v>145000</v>
      </c>
      <c r="L12" s="5">
        <f t="shared" si="0"/>
        <v>0</v>
      </c>
    </row>
    <row r="16" spans="8:10" ht="12.75">
      <c r="H16" s="5"/>
      <c r="I16" s="5"/>
      <c r="J16" s="5"/>
    </row>
    <row r="17" spans="2:5" ht="12.75">
      <c r="B17" s="5">
        <v>2930000</v>
      </c>
      <c r="C17" s="5">
        <v>2960000</v>
      </c>
      <c r="D17" s="5">
        <v>2940000</v>
      </c>
      <c r="E17" s="5">
        <v>2820000</v>
      </c>
    </row>
    <row r="18" spans="2:5" ht="12.75">
      <c r="B18" s="5">
        <v>526000</v>
      </c>
      <c r="C18" s="5">
        <v>531000</v>
      </c>
      <c r="D18" s="5">
        <v>528000</v>
      </c>
      <c r="E18" s="5">
        <v>505000</v>
      </c>
    </row>
    <row r="19" spans="2:5" ht="12.75">
      <c r="B19" s="5">
        <v>70000</v>
      </c>
      <c r="C19" s="5">
        <v>80000</v>
      </c>
      <c r="D19" s="5">
        <v>250000</v>
      </c>
      <c r="E19" s="5">
        <v>250000</v>
      </c>
    </row>
    <row r="20" spans="2:5" ht="12.75">
      <c r="B20" s="5">
        <v>96000</v>
      </c>
      <c r="C20" s="5">
        <v>70000</v>
      </c>
      <c r="D20" s="5">
        <v>95000</v>
      </c>
      <c r="E20" s="5">
        <v>85000</v>
      </c>
    </row>
    <row r="21" spans="2:5" ht="12.75">
      <c r="B21" s="5">
        <v>327300</v>
      </c>
      <c r="C21" s="5">
        <v>96000</v>
      </c>
      <c r="D21" s="5">
        <v>99000</v>
      </c>
      <c r="E21" s="5">
        <v>99000</v>
      </c>
    </row>
    <row r="22" spans="2:5" ht="12.75">
      <c r="B22" s="5">
        <v>1500</v>
      </c>
      <c r="C22" s="5">
        <v>431900</v>
      </c>
      <c r="D22" s="5">
        <v>409400</v>
      </c>
      <c r="E22" s="5">
        <v>361400</v>
      </c>
    </row>
    <row r="23" spans="2:14" ht="12.75">
      <c r="B23" s="5">
        <v>418800</v>
      </c>
      <c r="C23" s="6">
        <v>2500</v>
      </c>
      <c r="D23" s="5">
        <v>3000</v>
      </c>
      <c r="E23" s="5">
        <v>3000</v>
      </c>
      <c r="N23" s="6"/>
    </row>
    <row r="24" spans="2:14" ht="12.75">
      <c r="B24" s="5">
        <v>10000</v>
      </c>
      <c r="C24" s="6">
        <v>681000</v>
      </c>
      <c r="D24" s="5">
        <v>439400</v>
      </c>
      <c r="E24" s="5">
        <v>495800</v>
      </c>
      <c r="N24" s="6"/>
    </row>
    <row r="25" spans="2:14" ht="12.75">
      <c r="B25" s="5">
        <v>70000</v>
      </c>
      <c r="C25" s="6">
        <v>10000</v>
      </c>
      <c r="D25" s="5">
        <v>0</v>
      </c>
      <c r="E25" s="5">
        <v>0</v>
      </c>
      <c r="N25" s="6"/>
    </row>
    <row r="26" spans="2:14" ht="12.75">
      <c r="B26" s="5">
        <v>200000</v>
      </c>
      <c r="C26" s="6">
        <v>63000</v>
      </c>
      <c r="D26" s="5">
        <v>70000</v>
      </c>
      <c r="E26" s="5">
        <v>30000</v>
      </c>
      <c r="K26" s="1"/>
      <c r="N26" s="6"/>
    </row>
    <row r="27" spans="2:14" ht="12.75">
      <c r="B27" s="5">
        <v>280000</v>
      </c>
      <c r="C27" s="6">
        <v>145000</v>
      </c>
      <c r="D27" s="5">
        <v>80000</v>
      </c>
      <c r="E27" s="5">
        <v>50000</v>
      </c>
      <c r="K27" s="1"/>
      <c r="N27" s="6"/>
    </row>
    <row r="28" spans="2:14" ht="12.75">
      <c r="B28" s="5">
        <v>13000</v>
      </c>
      <c r="C28" s="6">
        <v>280000</v>
      </c>
      <c r="D28" s="5">
        <v>240000</v>
      </c>
      <c r="E28" s="5">
        <v>200000</v>
      </c>
      <c r="N28" s="6"/>
    </row>
    <row r="29" spans="2:14" ht="12.75">
      <c r="B29" s="5">
        <f>SUM(B17:B28)</f>
        <v>4942600</v>
      </c>
      <c r="C29" s="6">
        <v>18000</v>
      </c>
      <c r="D29" s="5">
        <v>48000</v>
      </c>
      <c r="E29" s="5">
        <v>28000</v>
      </c>
      <c r="N29" s="6"/>
    </row>
    <row r="30" spans="3:14" ht="12.75">
      <c r="C30" s="6">
        <f>SUM(C17:C29)</f>
        <v>5368400</v>
      </c>
      <c r="D30" s="6">
        <f>SUM(D17:D29)</f>
        <v>5201800</v>
      </c>
      <c r="E30" s="6">
        <v>60000</v>
      </c>
      <c r="N30" s="6"/>
    </row>
    <row r="31" spans="3:14" ht="12.75">
      <c r="C31" s="6"/>
      <c r="E31" s="5">
        <f>SUM(E17:E30)</f>
        <v>4987200</v>
      </c>
      <c r="N31" s="6"/>
    </row>
    <row r="32" spans="3:14" ht="12.75">
      <c r="C32" s="6"/>
      <c r="N32" s="6"/>
    </row>
    <row r="33" spans="3:14" ht="12.75">
      <c r="C33" s="6"/>
      <c r="N33" s="6"/>
    </row>
    <row r="34" spans="2:14" ht="12.75">
      <c r="B34" s="5">
        <v>423500</v>
      </c>
      <c r="C34" s="6"/>
      <c r="K34" s="1"/>
      <c r="L34" s="1"/>
      <c r="M34" s="1"/>
      <c r="N34" s="6"/>
    </row>
    <row r="35" spans="2:14" ht="12.75">
      <c r="B35" s="5">
        <v>257109</v>
      </c>
      <c r="C35" s="6"/>
      <c r="E35" s="5">
        <f>SUM(E31+D30+C30+B29)</f>
        <v>20500000</v>
      </c>
      <c r="K35" s="1"/>
      <c r="L35" s="1"/>
      <c r="M35" s="1"/>
      <c r="N35" s="1"/>
    </row>
    <row r="36" spans="2:14" ht="12.75">
      <c r="B36" s="5">
        <f>SUM(B34-B35)</f>
        <v>166391</v>
      </c>
      <c r="K36" s="1"/>
      <c r="L36" s="1"/>
      <c r="M36" s="1"/>
      <c r="N36" s="1"/>
    </row>
    <row r="37" spans="11:14" ht="12.75">
      <c r="K37" s="1"/>
      <c r="L37" s="1"/>
      <c r="M37" s="1"/>
      <c r="N37" s="1"/>
    </row>
    <row r="38" spans="11:14" ht="12.75">
      <c r="K38" s="1"/>
      <c r="L38" s="1"/>
      <c r="M38" s="1"/>
      <c r="N38" s="1"/>
    </row>
    <row r="39" spans="11:14" ht="12.75">
      <c r="K39" s="1"/>
      <c r="L39" s="1"/>
      <c r="M39" s="1"/>
      <c r="N39" s="1"/>
    </row>
    <row r="40" spans="11:14" ht="12.75">
      <c r="K40" s="1"/>
      <c r="L40" s="1"/>
      <c r="M40" s="1"/>
      <c r="N40" s="1"/>
    </row>
    <row r="41" spans="11:14" ht="12.75">
      <c r="K41" s="1"/>
      <c r="L41" s="1"/>
      <c r="M41" s="1"/>
      <c r="N41" s="6"/>
    </row>
    <row r="42" spans="11:14" ht="12.75">
      <c r="K42" s="1"/>
      <c r="L42" s="1"/>
      <c r="M42" s="1"/>
      <c r="N42" s="6"/>
    </row>
    <row r="43" spans="11:14" ht="12.75">
      <c r="K43" s="1"/>
      <c r="L43" s="1"/>
      <c r="M43" s="1"/>
      <c r="N43" s="6"/>
    </row>
    <row r="44" ht="12.75">
      <c r="N44" s="6"/>
    </row>
    <row r="45" ht="12.75">
      <c r="N45" s="6"/>
    </row>
    <row r="46" ht="12.75">
      <c r="N46" s="6"/>
    </row>
    <row r="47" ht="12.75">
      <c r="N47" s="6"/>
    </row>
    <row r="48" ht="12.75">
      <c r="N48" s="6"/>
    </row>
    <row r="49" ht="12.75">
      <c r="N49" s="6"/>
    </row>
    <row r="50" ht="12.75">
      <c r="N50" s="6"/>
    </row>
    <row r="51" ht="12.75">
      <c r="N51" s="6"/>
    </row>
    <row r="52" ht="12.75">
      <c r="N52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2016-02-22T08:39:24Z</cp:lastPrinted>
  <dcterms:created xsi:type="dcterms:W3CDTF">2008-12-18T08:04:44Z</dcterms:created>
  <dcterms:modified xsi:type="dcterms:W3CDTF">2016-05-30T11:04:32Z</dcterms:modified>
  <cp:category/>
  <cp:version/>
  <cp:contentType/>
  <cp:contentStatus/>
</cp:coreProperties>
</file>