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'Klasicni'!$A$1:$S$130</definedName>
  </definedNames>
  <calcPr fullCalcOnLoad="1"/>
</workbook>
</file>

<file path=xl/sharedStrings.xml><?xml version="1.0" encoding="utf-8"?>
<sst xmlns="http://schemas.openxmlformats.org/spreadsheetml/2006/main" count="136" uniqueCount="121">
  <si>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</si>
  <si>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</si>
  <si>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</si>
  <si>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</si>
  <si>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</si>
  <si>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</si>
  <si>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</si>
  <si>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</si>
  <si>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</si>
  <si>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</si>
  <si>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</si>
  <si>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</si>
  <si>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</si>
  <si>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</si>
  <si>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</si>
  <si>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</si>
  <si>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</si>
  <si>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</si>
  <si>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</si>
  <si>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</si>
  <si>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</si>
  <si>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</si>
  <si>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</si>
  <si>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</si>
  <si>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</si>
  <si>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</si>
  <si>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</si>
  <si>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</si>
  <si>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</si>
  <si>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</si>
  <si>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</si>
  <si>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</si>
  <si>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</si>
  <si>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</si>
  <si>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</si>
  <si>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</si>
  <si>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</si>
  <si>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</si>
  <si>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</si>
  <si>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</si>
  <si>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</si>
  <si>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</si>
  <si>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</si>
  <si>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</si>
  <si>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</si>
  <si>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</si>
  <si>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</si>
  <si>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</si>
  <si>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</si>
  <si>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</si>
  <si>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</si>
  <si>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</si>
  <si>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</si>
  <si>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</si>
  <si>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</si>
  <si>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</si>
  <si>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</si>
  <si>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</si>
  <si>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</si>
  <si>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</si>
  <si>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</si>
  <si>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</si>
  <si>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</si>
  <si>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</si>
  <si>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</si>
  <si>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</si>
  <si>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</si>
  <si>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</si>
  <si>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</si>
  <si>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</si>
  <si>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</si>
  <si>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</si>
  <si>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</si>
  <si>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</si>
  <si>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</si>
  <si>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</si>
  <si>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</si>
  <si>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</si>
  <si>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</si>
  <si>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</si>
  <si>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</si>
  <si>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</si>
  <si>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</si>
  <si>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</si>
  <si>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</si>
  <si>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</si>
  <si>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</si>
  <si>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</si>
  <si>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</si>
  <si>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</si>
  <si>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</si>
  <si>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</si>
  <si>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</si>
  <si>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</si>
  <si>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</si>
  <si>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</si>
  <si>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</si>
  <si>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</si>
  <si>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</si>
  <si>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</si>
  <si>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</si>
  <si>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</si>
  <si>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</si>
  <si>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</si>
  <si>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</si>
  <si>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4.1.2.</t>
  </si>
  <si>
    <t>Пројектно планирање</t>
  </si>
  <si>
    <t xml:space="preserve">Клима уређај </t>
  </si>
  <si>
    <t>Израда пројекта дрвореда у ул. Вука Караџића у Обреновцу-пренета обавеза</t>
  </si>
  <si>
    <t>Опрема за заштиту животне средине</t>
  </si>
  <si>
    <t>Тример</t>
  </si>
  <si>
    <t>Намештај</t>
  </si>
  <si>
    <t>Остали расходи за одећу, обућу и униформе</t>
  </si>
  <si>
    <t>Остале услуге штампања</t>
  </si>
  <si>
    <t>Новчане казне и пенали по решењу судова</t>
  </si>
  <si>
    <t>Накнаде у натури</t>
  </si>
  <si>
    <t>Поклони за децу запослених</t>
  </si>
  <si>
    <t>Општинске таксе</t>
  </si>
  <si>
    <t>Објављивање тендера и информативних огласа</t>
  </si>
  <si>
    <t>ПЛАН РАСХОДА И ИЗДАТАКА -КЛАСИЧАН ДЕО  ЗА ПЕРИОД ОД 01.01. ДО 30.11.2016.ГОДИНЕ, СА ПРОЈЕКЦИЈАМА ЗА 2017. И 2018.ГОДИНУ</t>
  </si>
  <si>
    <t xml:space="preserve">Укупни расходи и издаци -класичан део  за период од 01.01.до 30.11.2016.године 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</si>
</sst>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4" fontId="8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/>
    </xf>
    <xf numFmtId="4" fontId="9" fillId="32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4" fontId="11" fillId="0" borderId="0" xfId="0" applyNumberFormat="1" applyFont="1" applyBorder="1" applyAlignment="1">
      <alignment/>
    </xf>
    <xf numFmtId="4" fontId="0" fillId="32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 horizontal="right" vertical="center" wrapText="1"/>
    </xf>
    <xf numFmtId="4" fontId="51" fillId="32" borderId="10" xfId="0" applyNumberFormat="1" applyFont="1" applyFill="1" applyBorder="1" applyAlignment="1">
      <alignment/>
    </xf>
    <xf numFmtId="4" fontId="0" fillId="15" borderId="0" xfId="0" applyNumberFormat="1" applyFont="1" applyFill="1" applyAlignment="1">
      <alignment/>
    </xf>
    <xf numFmtId="4" fontId="51" fillId="32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tabSelected="1" view="pageBreakPreview" zoomScale="75" zoomScaleSheetLayoutView="75" zoomScalePageLayoutView="0" workbookViewId="0" topLeftCell="A39">
      <selection activeCell="K50" sqref="K50"/>
    </sheetView>
  </sheetViews>
  <sheetFormatPr defaultColWidth="9.140625" defaultRowHeight="12.75"/>
  <cols>
    <col min="1" max="1" width="13.00390625" style="13" customWidth="1"/>
    <col min="2" max="2" width="47.140625" style="6" customWidth="1"/>
    <col min="3" max="3" width="20.8515625" style="7" hidden="1" customWidth="1"/>
    <col min="4" max="4" width="19.57421875" style="7" hidden="1" customWidth="1"/>
    <col min="5" max="9" width="20.00390625" style="7" hidden="1" customWidth="1"/>
    <col min="10" max="10" width="24.140625" style="7" hidden="1" customWidth="1"/>
    <col min="11" max="11" width="29.57421875" style="58" customWidth="1"/>
    <col min="12" max="12" width="13.28125" style="59" hidden="1" customWidth="1"/>
    <col min="13" max="13" width="25.7109375" style="60" customWidth="1"/>
    <col min="14" max="14" width="17.28125" style="61" hidden="1" customWidth="1"/>
    <col min="15" max="15" width="27.7109375" style="60" customWidth="1"/>
    <col min="16" max="16" width="21.28125" style="4" customWidth="1"/>
    <col min="17" max="17" width="18.8515625" style="4" customWidth="1"/>
  </cols>
  <sheetData>
    <row r="1" ht="20.25" customHeight="1"/>
    <row r="2" ht="20.25" customHeight="1">
      <c r="A2" s="14"/>
    </row>
    <row r="3" spans="1:17" s="87" customFormat="1" ht="36.75" customHeight="1">
      <c r="A3" s="81" t="s">
        <v>105</v>
      </c>
      <c r="B3" s="82" t="s">
        <v>119</v>
      </c>
      <c r="C3" s="83"/>
      <c r="D3" s="83"/>
      <c r="E3" s="83"/>
      <c r="F3" s="83"/>
      <c r="G3" s="83"/>
      <c r="H3" s="83"/>
      <c r="I3" s="83"/>
      <c r="J3" s="83"/>
      <c r="K3" s="83"/>
      <c r="L3" s="84"/>
      <c r="M3" s="85"/>
      <c r="N3" s="85"/>
      <c r="O3" s="85"/>
      <c r="P3" s="86"/>
      <c r="Q3" s="86"/>
    </row>
    <row r="4" ht="21.75" customHeight="1"/>
    <row r="5" spans="1:17" s="2" customFormat="1" ht="99" customHeight="1">
      <c r="A5" s="20" t="s">
        <v>85</v>
      </c>
      <c r="B5" s="21" t="s">
        <v>11</v>
      </c>
      <c r="C5" s="22" t="s">
        <v>40</v>
      </c>
      <c r="D5" s="22" t="s">
        <v>41</v>
      </c>
      <c r="E5" s="22" t="s">
        <v>88</v>
      </c>
      <c r="F5" s="22" t="s">
        <v>81</v>
      </c>
      <c r="G5" s="22" t="s">
        <v>82</v>
      </c>
      <c r="H5" s="22" t="s">
        <v>83</v>
      </c>
      <c r="I5" s="22" t="s">
        <v>84</v>
      </c>
      <c r="J5" s="22" t="s">
        <v>89</v>
      </c>
      <c r="K5" s="62" t="s">
        <v>120</v>
      </c>
      <c r="L5" s="63"/>
      <c r="M5" s="64" t="s">
        <v>102</v>
      </c>
      <c r="N5" s="64" t="s">
        <v>101</v>
      </c>
      <c r="O5" s="64" t="s">
        <v>103</v>
      </c>
      <c r="P5" s="4"/>
      <c r="Q5" s="4"/>
    </row>
    <row r="6" spans="1:17" s="2" customFormat="1" ht="34.5" customHeight="1">
      <c r="A6" s="30">
        <v>411000</v>
      </c>
      <c r="B6" s="31" t="s">
        <v>27</v>
      </c>
      <c r="C6" s="41">
        <f aca="true" t="shared" si="0" ref="C6:O7">SUM(C7)</f>
        <v>11650000</v>
      </c>
      <c r="D6" s="41">
        <f t="shared" si="0"/>
        <v>0</v>
      </c>
      <c r="E6" s="41">
        <f>SUM(E7)</f>
        <v>14000000</v>
      </c>
      <c r="F6" s="41">
        <f aca="true" t="shared" si="1" ref="F6:O6">SUM(F7)</f>
        <v>2546000</v>
      </c>
      <c r="G6" s="41">
        <f t="shared" si="1"/>
        <v>2755000</v>
      </c>
      <c r="H6" s="41">
        <f t="shared" si="1"/>
        <v>2824000</v>
      </c>
      <c r="I6" s="41">
        <f t="shared" si="1"/>
        <v>2745000</v>
      </c>
      <c r="J6" s="41">
        <f t="shared" si="1"/>
        <v>0</v>
      </c>
      <c r="K6" s="65">
        <f t="shared" si="1"/>
        <v>11639412</v>
      </c>
      <c r="L6" s="65">
        <f t="shared" si="1"/>
        <v>573999.9999999999</v>
      </c>
      <c r="M6" s="65">
        <f t="shared" si="1"/>
        <v>14500000</v>
      </c>
      <c r="N6" s="65">
        <f t="shared" si="1"/>
        <v>594499.9999999999</v>
      </c>
      <c r="O6" s="65">
        <f t="shared" si="1"/>
        <v>14500000</v>
      </c>
      <c r="P6" s="4"/>
      <c r="Q6" s="4"/>
    </row>
    <row r="7" spans="1:17" s="40" customFormat="1" ht="34.5" customHeight="1">
      <c r="A7" s="37">
        <v>411100</v>
      </c>
      <c r="B7" s="38" t="s">
        <v>79</v>
      </c>
      <c r="C7" s="43">
        <f t="shared" si="0"/>
        <v>11650000</v>
      </c>
      <c r="D7" s="43">
        <f t="shared" si="0"/>
        <v>0</v>
      </c>
      <c r="E7" s="43">
        <f>SUM(E8)</f>
        <v>14000000</v>
      </c>
      <c r="F7" s="43">
        <f t="shared" si="0"/>
        <v>2546000</v>
      </c>
      <c r="G7" s="43">
        <f t="shared" si="0"/>
        <v>2755000</v>
      </c>
      <c r="H7" s="43">
        <f t="shared" si="0"/>
        <v>2824000</v>
      </c>
      <c r="I7" s="43">
        <f t="shared" si="0"/>
        <v>2745000</v>
      </c>
      <c r="J7" s="43">
        <f t="shared" si="0"/>
        <v>0</v>
      </c>
      <c r="K7" s="66">
        <f t="shared" si="0"/>
        <v>11639412</v>
      </c>
      <c r="L7" s="66">
        <f t="shared" si="0"/>
        <v>573999.9999999999</v>
      </c>
      <c r="M7" s="66">
        <f t="shared" si="0"/>
        <v>14500000</v>
      </c>
      <c r="N7" s="66">
        <f t="shared" si="0"/>
        <v>594499.9999999999</v>
      </c>
      <c r="O7" s="66">
        <f t="shared" si="0"/>
        <v>14500000</v>
      </c>
      <c r="P7" s="53"/>
      <c r="Q7" s="53"/>
    </row>
    <row r="8" spans="1:17" s="3" customFormat="1" ht="36" customHeight="1">
      <c r="A8" s="26">
        <v>411111</v>
      </c>
      <c r="B8" s="27" t="s">
        <v>27</v>
      </c>
      <c r="C8" s="42">
        <v>11650000</v>
      </c>
      <c r="D8" s="42">
        <v>0</v>
      </c>
      <c r="E8" s="42">
        <v>14000000</v>
      </c>
      <c r="F8" s="42">
        <v>2546000</v>
      </c>
      <c r="G8" s="42">
        <v>2755000</v>
      </c>
      <c r="H8" s="42">
        <v>2824000</v>
      </c>
      <c r="I8" s="42">
        <v>2745000</v>
      </c>
      <c r="J8" s="42">
        <v>0</v>
      </c>
      <c r="K8" s="80">
        <v>11639412</v>
      </c>
      <c r="L8" s="67">
        <f aca="true" t="shared" si="2" ref="L8:L64">SUM(E8*4.1/100)</f>
        <v>573999.9999999999</v>
      </c>
      <c r="M8" s="68">
        <v>14500000</v>
      </c>
      <c r="N8" s="68">
        <f aca="true" t="shared" si="3" ref="N8:N64">SUM(M8*4.1/100)</f>
        <v>594499.9999999999</v>
      </c>
      <c r="O8" s="68">
        <v>14500000</v>
      </c>
      <c r="P8" s="79">
        <v>26588</v>
      </c>
      <c r="Q8" s="4"/>
    </row>
    <row r="9" spans="1:17" s="3" customFormat="1" ht="30" customHeight="1">
      <c r="A9" s="23">
        <v>412000</v>
      </c>
      <c r="B9" s="24" t="s">
        <v>0</v>
      </c>
      <c r="C9" s="25">
        <f>SUM(C11:C15)</f>
        <v>2090000</v>
      </c>
      <c r="D9" s="25">
        <f>SUM(D11:D15)</f>
        <v>0</v>
      </c>
      <c r="E9" s="48">
        <f>SUM(E10+E12+E14)</f>
        <v>2720000</v>
      </c>
      <c r="F9" s="48">
        <f aca="true" t="shared" si="4" ref="F9:O9">SUM(F10+F12+F14)</f>
        <v>458000</v>
      </c>
      <c r="G9" s="48">
        <f t="shared" si="4"/>
        <v>543000</v>
      </c>
      <c r="H9" s="48">
        <f t="shared" si="4"/>
        <v>564000</v>
      </c>
      <c r="I9" s="48">
        <f t="shared" si="4"/>
        <v>543000</v>
      </c>
      <c r="J9" s="48">
        <f t="shared" si="4"/>
        <v>0</v>
      </c>
      <c r="K9" s="69">
        <f>SUM(K10+K12+K14)</f>
        <v>2100000</v>
      </c>
      <c r="L9" s="69">
        <f t="shared" si="4"/>
        <v>111519.99999999997</v>
      </c>
      <c r="M9" s="69">
        <f t="shared" si="4"/>
        <v>2690000</v>
      </c>
      <c r="N9" s="69">
        <f t="shared" si="4"/>
        <v>110289.99999999999</v>
      </c>
      <c r="O9" s="69">
        <f t="shared" si="4"/>
        <v>2690000</v>
      </c>
      <c r="P9" s="4"/>
      <c r="Q9" s="4"/>
    </row>
    <row r="10" spans="1:17" s="3" customFormat="1" ht="30" customHeight="1">
      <c r="A10" s="23">
        <v>412100</v>
      </c>
      <c r="B10" s="46" t="s">
        <v>36</v>
      </c>
      <c r="C10" s="25"/>
      <c r="D10" s="25"/>
      <c r="E10" s="48">
        <f>SUM(E11)</f>
        <v>1800000</v>
      </c>
      <c r="F10" s="48">
        <f aca="true" t="shared" si="5" ref="F10:O10">SUM(F11)</f>
        <v>306000</v>
      </c>
      <c r="G10" s="48">
        <f t="shared" si="5"/>
        <v>360000</v>
      </c>
      <c r="H10" s="48">
        <f t="shared" si="5"/>
        <v>370000</v>
      </c>
      <c r="I10" s="48">
        <f t="shared" si="5"/>
        <v>360000</v>
      </c>
      <c r="J10" s="48">
        <f t="shared" si="5"/>
        <v>0</v>
      </c>
      <c r="K10" s="69">
        <f t="shared" si="5"/>
        <v>1405000</v>
      </c>
      <c r="L10" s="69">
        <f t="shared" si="5"/>
        <v>73799.99999999999</v>
      </c>
      <c r="M10" s="69">
        <f t="shared" si="5"/>
        <v>1800000</v>
      </c>
      <c r="N10" s="69">
        <f t="shared" si="5"/>
        <v>73799.99999999999</v>
      </c>
      <c r="O10" s="69">
        <f t="shared" si="5"/>
        <v>1800000</v>
      </c>
      <c r="P10" s="4"/>
      <c r="Q10" s="4"/>
    </row>
    <row r="11" spans="1:17" s="3" customFormat="1" ht="30" customHeight="1">
      <c r="A11" s="26">
        <v>412111</v>
      </c>
      <c r="B11" s="27" t="s">
        <v>36</v>
      </c>
      <c r="C11" s="28">
        <v>1400000</v>
      </c>
      <c r="D11" s="28">
        <v>0</v>
      </c>
      <c r="E11" s="28">
        <v>1800000</v>
      </c>
      <c r="F11" s="28">
        <v>306000</v>
      </c>
      <c r="G11" s="28">
        <v>360000</v>
      </c>
      <c r="H11" s="28">
        <v>370000</v>
      </c>
      <c r="I11" s="28">
        <v>360000</v>
      </c>
      <c r="J11" s="28">
        <v>0</v>
      </c>
      <c r="K11" s="71">
        <v>1405000</v>
      </c>
      <c r="L11" s="67">
        <f t="shared" si="2"/>
        <v>73799.99999999999</v>
      </c>
      <c r="M11" s="68">
        <v>1800000</v>
      </c>
      <c r="N11" s="68">
        <f t="shared" si="3"/>
        <v>73799.99999999999</v>
      </c>
      <c r="O11" s="68">
        <v>1800000</v>
      </c>
      <c r="P11" s="4"/>
      <c r="Q11" s="4"/>
    </row>
    <row r="12" spans="1:17" s="3" customFormat="1" ht="30" customHeight="1">
      <c r="A12" s="44">
        <v>412200</v>
      </c>
      <c r="B12" s="46" t="s">
        <v>37</v>
      </c>
      <c r="C12" s="45"/>
      <c r="D12" s="45"/>
      <c r="E12" s="48">
        <f>SUM(E13)</f>
        <v>800000</v>
      </c>
      <c r="F12" s="48">
        <f aca="true" t="shared" si="6" ref="F12:O12">SUM(F13)</f>
        <v>132000</v>
      </c>
      <c r="G12" s="48">
        <f t="shared" si="6"/>
        <v>160000</v>
      </c>
      <c r="H12" s="48">
        <f t="shared" si="6"/>
        <v>170000</v>
      </c>
      <c r="I12" s="48">
        <f t="shared" si="6"/>
        <v>160000</v>
      </c>
      <c r="J12" s="48">
        <f t="shared" si="6"/>
        <v>0</v>
      </c>
      <c r="K12" s="69">
        <f t="shared" si="6"/>
        <v>605000</v>
      </c>
      <c r="L12" s="69">
        <f t="shared" si="6"/>
        <v>32799.99999999999</v>
      </c>
      <c r="M12" s="69">
        <f t="shared" si="6"/>
        <v>770000</v>
      </c>
      <c r="N12" s="69">
        <f t="shared" si="6"/>
        <v>31569.999999999996</v>
      </c>
      <c r="O12" s="69">
        <f t="shared" si="6"/>
        <v>770000</v>
      </c>
      <c r="P12" s="4"/>
      <c r="Q12" s="4"/>
    </row>
    <row r="13" spans="1:17" s="3" customFormat="1" ht="30" customHeight="1">
      <c r="A13" s="26">
        <v>412211</v>
      </c>
      <c r="B13" s="27" t="s">
        <v>37</v>
      </c>
      <c r="C13" s="28">
        <v>601000</v>
      </c>
      <c r="D13" s="28">
        <v>0</v>
      </c>
      <c r="E13" s="28">
        <v>800000</v>
      </c>
      <c r="F13" s="28">
        <v>132000</v>
      </c>
      <c r="G13" s="28">
        <v>160000</v>
      </c>
      <c r="H13" s="28">
        <v>170000</v>
      </c>
      <c r="I13" s="28">
        <v>160000</v>
      </c>
      <c r="J13" s="28">
        <v>0</v>
      </c>
      <c r="K13" s="71">
        <v>605000</v>
      </c>
      <c r="L13" s="67">
        <f t="shared" si="2"/>
        <v>32799.99999999999</v>
      </c>
      <c r="M13" s="68">
        <v>770000</v>
      </c>
      <c r="N13" s="68">
        <f t="shared" si="3"/>
        <v>31569.999999999996</v>
      </c>
      <c r="O13" s="68">
        <v>770000</v>
      </c>
      <c r="P13" s="4"/>
      <c r="Q13" s="4"/>
    </row>
    <row r="14" spans="1:17" s="3" customFormat="1" ht="30" customHeight="1">
      <c r="A14" s="47">
        <v>412300</v>
      </c>
      <c r="B14" s="46" t="s">
        <v>38</v>
      </c>
      <c r="C14" s="48"/>
      <c r="D14" s="48"/>
      <c r="E14" s="48">
        <f>SUM(E15)</f>
        <v>120000</v>
      </c>
      <c r="F14" s="48">
        <f aca="true" t="shared" si="7" ref="F14:O14">SUM(F15)</f>
        <v>20000</v>
      </c>
      <c r="G14" s="48">
        <f t="shared" si="7"/>
        <v>23000</v>
      </c>
      <c r="H14" s="48">
        <f t="shared" si="7"/>
        <v>24000</v>
      </c>
      <c r="I14" s="48">
        <f t="shared" si="7"/>
        <v>23000</v>
      </c>
      <c r="J14" s="48">
        <f t="shared" si="7"/>
        <v>0</v>
      </c>
      <c r="K14" s="69">
        <f t="shared" si="7"/>
        <v>90000</v>
      </c>
      <c r="L14" s="69">
        <f t="shared" si="7"/>
        <v>4919.999999999999</v>
      </c>
      <c r="M14" s="69">
        <f t="shared" si="7"/>
        <v>120000</v>
      </c>
      <c r="N14" s="69">
        <f t="shared" si="7"/>
        <v>4919.999999999999</v>
      </c>
      <c r="O14" s="69">
        <f t="shared" si="7"/>
        <v>120000</v>
      </c>
      <c r="P14" s="4"/>
      <c r="Q14" s="4"/>
    </row>
    <row r="15" spans="1:17" s="3" customFormat="1" ht="30" customHeight="1">
      <c r="A15" s="26">
        <v>412311</v>
      </c>
      <c r="B15" s="27" t="s">
        <v>38</v>
      </c>
      <c r="C15" s="28">
        <v>89000</v>
      </c>
      <c r="D15" s="28">
        <v>0</v>
      </c>
      <c r="E15" s="28">
        <v>120000</v>
      </c>
      <c r="F15" s="28">
        <v>20000</v>
      </c>
      <c r="G15" s="28">
        <v>23000</v>
      </c>
      <c r="H15" s="28">
        <v>24000</v>
      </c>
      <c r="I15" s="28">
        <v>23000</v>
      </c>
      <c r="J15" s="28">
        <v>0</v>
      </c>
      <c r="K15" s="71">
        <v>90000</v>
      </c>
      <c r="L15" s="67">
        <f t="shared" si="2"/>
        <v>4919.999999999999</v>
      </c>
      <c r="M15" s="68">
        <v>120000</v>
      </c>
      <c r="N15" s="68">
        <f t="shared" si="3"/>
        <v>4919.999999999999</v>
      </c>
      <c r="O15" s="68">
        <v>120000</v>
      </c>
      <c r="P15" s="4"/>
      <c r="Q15" s="4"/>
    </row>
    <row r="16" spans="1:17" s="3" customFormat="1" ht="30" customHeight="1">
      <c r="A16" s="30">
        <v>413000</v>
      </c>
      <c r="B16" s="31" t="s">
        <v>115</v>
      </c>
      <c r="C16" s="32"/>
      <c r="D16" s="32"/>
      <c r="E16" s="32"/>
      <c r="F16" s="32"/>
      <c r="G16" s="32"/>
      <c r="H16" s="32"/>
      <c r="I16" s="32"/>
      <c r="J16" s="32"/>
      <c r="K16" s="69">
        <f>SUM(K17)</f>
        <v>0</v>
      </c>
      <c r="L16" s="69">
        <f>SUM(L17)</f>
        <v>0</v>
      </c>
      <c r="M16" s="69">
        <f>SUM(M17)</f>
        <v>0</v>
      </c>
      <c r="N16" s="69">
        <f>SUM(N17)</f>
        <v>0</v>
      </c>
      <c r="O16" s="69">
        <f>SUM(O17)</f>
        <v>0</v>
      </c>
      <c r="P16" s="4"/>
      <c r="Q16" s="4"/>
    </row>
    <row r="17" spans="1:17" s="3" customFormat="1" ht="30" customHeight="1">
      <c r="A17" s="26">
        <v>413142</v>
      </c>
      <c r="B17" s="27" t="s">
        <v>116</v>
      </c>
      <c r="C17" s="28"/>
      <c r="D17" s="28"/>
      <c r="E17" s="28"/>
      <c r="F17" s="28"/>
      <c r="G17" s="28"/>
      <c r="H17" s="28"/>
      <c r="I17" s="28"/>
      <c r="J17" s="28"/>
      <c r="K17" s="71">
        <v>0</v>
      </c>
      <c r="L17" s="67"/>
      <c r="M17" s="68">
        <v>0</v>
      </c>
      <c r="N17" s="68"/>
      <c r="O17" s="68">
        <v>0</v>
      </c>
      <c r="P17" s="4"/>
      <c r="Q17" s="4"/>
    </row>
    <row r="18" spans="1:17" s="3" customFormat="1" ht="22.5" customHeight="1">
      <c r="A18" s="23">
        <v>414000</v>
      </c>
      <c r="B18" s="24" t="s">
        <v>1</v>
      </c>
      <c r="C18" s="25">
        <f>SUM(C20:C20)</f>
        <v>80000</v>
      </c>
      <c r="D18" s="25">
        <f>SUM(D20:D20)</f>
        <v>500000</v>
      </c>
      <c r="E18" s="25">
        <f>SUM(E19)</f>
        <v>1040000</v>
      </c>
      <c r="F18" s="25">
        <f aca="true" t="shared" si="8" ref="F18:O18">SUM(F19)</f>
        <v>0</v>
      </c>
      <c r="G18" s="25">
        <f t="shared" si="8"/>
        <v>0</v>
      </c>
      <c r="H18" s="25">
        <f t="shared" si="8"/>
        <v>200000</v>
      </c>
      <c r="I18" s="25">
        <f t="shared" si="8"/>
        <v>200000</v>
      </c>
      <c r="J18" s="25">
        <f t="shared" si="8"/>
        <v>1040000</v>
      </c>
      <c r="K18" s="69">
        <f t="shared" si="8"/>
        <v>1440000</v>
      </c>
      <c r="L18" s="69">
        <f t="shared" si="8"/>
        <v>42639.99999999999</v>
      </c>
      <c r="M18" s="69">
        <f t="shared" si="8"/>
        <v>980000</v>
      </c>
      <c r="N18" s="69">
        <f t="shared" si="8"/>
        <v>40179.99999999999</v>
      </c>
      <c r="O18" s="69">
        <f t="shared" si="8"/>
        <v>980000</v>
      </c>
      <c r="P18" s="4"/>
      <c r="Q18" s="4"/>
    </row>
    <row r="19" spans="1:17" s="3" customFormat="1" ht="30.75" customHeight="1">
      <c r="A19" s="37">
        <v>414100</v>
      </c>
      <c r="B19" s="38" t="s">
        <v>78</v>
      </c>
      <c r="C19" s="39">
        <f>SUM(C20)</f>
        <v>80000</v>
      </c>
      <c r="D19" s="39">
        <f>SUM(D20)</f>
        <v>500000</v>
      </c>
      <c r="E19" s="39">
        <f>SUM(E20+E21)</f>
        <v>1040000</v>
      </c>
      <c r="F19" s="39">
        <f aca="true" t="shared" si="9" ref="F19:O19">SUM(F20+F21)</f>
        <v>0</v>
      </c>
      <c r="G19" s="39">
        <f t="shared" si="9"/>
        <v>0</v>
      </c>
      <c r="H19" s="39">
        <f t="shared" si="9"/>
        <v>200000</v>
      </c>
      <c r="I19" s="39">
        <f t="shared" si="9"/>
        <v>200000</v>
      </c>
      <c r="J19" s="39">
        <f t="shared" si="9"/>
        <v>1040000</v>
      </c>
      <c r="K19" s="70">
        <f t="shared" si="9"/>
        <v>1440000</v>
      </c>
      <c r="L19" s="70">
        <f t="shared" si="9"/>
        <v>42639.99999999999</v>
      </c>
      <c r="M19" s="70">
        <f t="shared" si="9"/>
        <v>980000</v>
      </c>
      <c r="N19" s="70">
        <f t="shared" si="9"/>
        <v>40179.99999999999</v>
      </c>
      <c r="O19" s="70">
        <f t="shared" si="9"/>
        <v>980000</v>
      </c>
      <c r="P19" s="4"/>
      <c r="Q19" s="4"/>
    </row>
    <row r="20" spans="1:17" s="3" customFormat="1" ht="22.5" customHeight="1">
      <c r="A20" s="26">
        <v>414111</v>
      </c>
      <c r="B20" s="27" t="s">
        <v>28</v>
      </c>
      <c r="C20" s="28">
        <v>80000</v>
      </c>
      <c r="D20" s="28">
        <v>500000</v>
      </c>
      <c r="E20" s="49">
        <v>960000</v>
      </c>
      <c r="F20" s="28">
        <v>0</v>
      </c>
      <c r="G20" s="28">
        <v>0</v>
      </c>
      <c r="H20" s="28">
        <v>200000</v>
      </c>
      <c r="I20" s="28">
        <v>200000</v>
      </c>
      <c r="J20" s="28">
        <v>960000</v>
      </c>
      <c r="K20" s="71">
        <v>1350000</v>
      </c>
      <c r="L20" s="67">
        <f t="shared" si="2"/>
        <v>39359.99999999999</v>
      </c>
      <c r="M20" s="68">
        <v>820000</v>
      </c>
      <c r="N20" s="68">
        <f t="shared" si="3"/>
        <v>33619.99999999999</v>
      </c>
      <c r="O20" s="68">
        <v>820000</v>
      </c>
      <c r="P20" s="4"/>
      <c r="Q20" s="4"/>
    </row>
    <row r="21" spans="1:17" s="3" customFormat="1" ht="22.5" customHeight="1">
      <c r="A21" s="26">
        <v>414121</v>
      </c>
      <c r="B21" s="27" t="s">
        <v>90</v>
      </c>
      <c r="C21" s="28"/>
      <c r="D21" s="28"/>
      <c r="E21" s="49">
        <v>80000</v>
      </c>
      <c r="F21" s="28"/>
      <c r="G21" s="28"/>
      <c r="H21" s="28"/>
      <c r="I21" s="28"/>
      <c r="J21" s="28">
        <v>80000</v>
      </c>
      <c r="K21" s="71">
        <v>90000</v>
      </c>
      <c r="L21" s="67">
        <f t="shared" si="2"/>
        <v>3280</v>
      </c>
      <c r="M21" s="68">
        <v>160000</v>
      </c>
      <c r="N21" s="68">
        <f t="shared" si="3"/>
        <v>6560</v>
      </c>
      <c r="O21" s="68">
        <v>160000</v>
      </c>
      <c r="P21" s="4"/>
      <c r="Q21" s="4"/>
    </row>
    <row r="22" spans="1:17" s="3" customFormat="1" ht="22.5" customHeight="1">
      <c r="A22" s="23">
        <v>415000</v>
      </c>
      <c r="B22" s="24" t="s">
        <v>2</v>
      </c>
      <c r="C22" s="25">
        <f>SUM(C24)</f>
        <v>320000</v>
      </c>
      <c r="D22" s="25">
        <f>SUM(D24)</f>
        <v>0</v>
      </c>
      <c r="E22" s="25">
        <f>SUM(E23)</f>
        <v>610000</v>
      </c>
      <c r="F22" s="25">
        <f aca="true" t="shared" si="10" ref="F22:O22">SUM(F23)</f>
        <v>94000</v>
      </c>
      <c r="G22" s="25">
        <f t="shared" si="10"/>
        <v>100000</v>
      </c>
      <c r="H22" s="25">
        <f t="shared" si="10"/>
        <v>100000</v>
      </c>
      <c r="I22" s="25">
        <f t="shared" si="10"/>
        <v>100000</v>
      </c>
      <c r="J22" s="25">
        <f t="shared" si="10"/>
        <v>0</v>
      </c>
      <c r="K22" s="69">
        <f t="shared" si="10"/>
        <v>403000</v>
      </c>
      <c r="L22" s="69">
        <f t="shared" si="10"/>
        <v>25010</v>
      </c>
      <c r="M22" s="69">
        <f t="shared" si="10"/>
        <v>530000</v>
      </c>
      <c r="N22" s="69">
        <f t="shared" si="10"/>
        <v>21730</v>
      </c>
      <c r="O22" s="69">
        <f t="shared" si="10"/>
        <v>550000</v>
      </c>
      <c r="P22" s="4"/>
      <c r="Q22" s="4"/>
    </row>
    <row r="23" spans="1:17" s="5" customFormat="1" ht="22.5" customHeight="1">
      <c r="A23" s="37">
        <v>415100</v>
      </c>
      <c r="B23" s="38" t="s">
        <v>2</v>
      </c>
      <c r="C23" s="39">
        <f>SUM(C24)</f>
        <v>320000</v>
      </c>
      <c r="D23" s="39">
        <f>SUM(D24)</f>
        <v>0</v>
      </c>
      <c r="E23" s="39">
        <f>SUM(E24)</f>
        <v>610000</v>
      </c>
      <c r="F23" s="39">
        <f aca="true" t="shared" si="11" ref="F23:O23">SUM(F24)</f>
        <v>94000</v>
      </c>
      <c r="G23" s="39">
        <f t="shared" si="11"/>
        <v>100000</v>
      </c>
      <c r="H23" s="39">
        <f t="shared" si="11"/>
        <v>100000</v>
      </c>
      <c r="I23" s="39">
        <f t="shared" si="11"/>
        <v>100000</v>
      </c>
      <c r="J23" s="39">
        <f t="shared" si="11"/>
        <v>0</v>
      </c>
      <c r="K23" s="70">
        <f t="shared" si="11"/>
        <v>403000</v>
      </c>
      <c r="L23" s="70">
        <f t="shared" si="11"/>
        <v>25010</v>
      </c>
      <c r="M23" s="70">
        <f t="shared" si="11"/>
        <v>530000</v>
      </c>
      <c r="N23" s="70">
        <f t="shared" si="11"/>
        <v>21730</v>
      </c>
      <c r="O23" s="70">
        <f t="shared" si="11"/>
        <v>550000</v>
      </c>
      <c r="P23" s="53"/>
      <c r="Q23" s="4"/>
    </row>
    <row r="24" spans="1:15" ht="36" customHeight="1">
      <c r="A24" s="17">
        <v>415112</v>
      </c>
      <c r="B24" s="18" t="s">
        <v>29</v>
      </c>
      <c r="C24" s="19">
        <v>320000</v>
      </c>
      <c r="D24" s="19">
        <v>0</v>
      </c>
      <c r="E24" s="19">
        <v>610000</v>
      </c>
      <c r="F24" s="19">
        <v>94000</v>
      </c>
      <c r="G24" s="19">
        <v>100000</v>
      </c>
      <c r="H24" s="19">
        <v>100000</v>
      </c>
      <c r="I24" s="19">
        <v>100000</v>
      </c>
      <c r="J24" s="19">
        <v>0</v>
      </c>
      <c r="K24" s="68">
        <v>403000</v>
      </c>
      <c r="L24" s="67">
        <f t="shared" si="2"/>
        <v>25010</v>
      </c>
      <c r="M24" s="68">
        <v>530000</v>
      </c>
      <c r="N24" s="68">
        <f t="shared" si="3"/>
        <v>21730</v>
      </c>
      <c r="O24" s="68">
        <v>550000</v>
      </c>
    </row>
    <row r="25" spans="1:17" s="3" customFormat="1" ht="29.25" customHeight="1">
      <c r="A25" s="23">
        <v>416000</v>
      </c>
      <c r="B25" s="24" t="s">
        <v>3</v>
      </c>
      <c r="C25" s="25">
        <f>SUM(C27:C27)</f>
        <v>390000</v>
      </c>
      <c r="D25" s="25">
        <f>SUM(D27:D27)</f>
        <v>0</v>
      </c>
      <c r="E25" s="25">
        <f>SUM(E26)</f>
        <v>420000</v>
      </c>
      <c r="F25" s="25">
        <f aca="true" t="shared" si="12" ref="F25:O26">SUM(F26)</f>
        <v>95000</v>
      </c>
      <c r="G25" s="25">
        <f t="shared" si="12"/>
        <v>97000</v>
      </c>
      <c r="H25" s="25">
        <f t="shared" si="12"/>
        <v>99000</v>
      </c>
      <c r="I25" s="25">
        <f t="shared" si="12"/>
        <v>99000</v>
      </c>
      <c r="J25" s="25">
        <f t="shared" si="12"/>
        <v>0</v>
      </c>
      <c r="K25" s="69">
        <f t="shared" si="12"/>
        <v>349000</v>
      </c>
      <c r="L25" s="69">
        <f t="shared" si="12"/>
        <v>17219.999999999996</v>
      </c>
      <c r="M25" s="69">
        <f t="shared" si="12"/>
        <v>440000</v>
      </c>
      <c r="N25" s="69">
        <f t="shared" si="12"/>
        <v>18039.999999999996</v>
      </c>
      <c r="O25" s="69">
        <f t="shared" si="12"/>
        <v>460000</v>
      </c>
      <c r="P25" s="4"/>
      <c r="Q25" s="4"/>
    </row>
    <row r="26" spans="1:17" s="3" customFormat="1" ht="34.5" customHeight="1">
      <c r="A26" s="37">
        <v>416100</v>
      </c>
      <c r="B26" s="38" t="s">
        <v>77</v>
      </c>
      <c r="C26" s="39">
        <f>SUM(C27)</f>
        <v>390000</v>
      </c>
      <c r="D26" s="39">
        <f>SUM(D27)</f>
        <v>0</v>
      </c>
      <c r="E26" s="39">
        <f>SUM(E27)</f>
        <v>420000</v>
      </c>
      <c r="F26" s="39">
        <f t="shared" si="12"/>
        <v>95000</v>
      </c>
      <c r="G26" s="39">
        <f t="shared" si="12"/>
        <v>97000</v>
      </c>
      <c r="H26" s="39">
        <f t="shared" si="12"/>
        <v>99000</v>
      </c>
      <c r="I26" s="39">
        <f t="shared" si="12"/>
        <v>99000</v>
      </c>
      <c r="J26" s="39">
        <f t="shared" si="12"/>
        <v>0</v>
      </c>
      <c r="K26" s="70">
        <f t="shared" si="12"/>
        <v>349000</v>
      </c>
      <c r="L26" s="70">
        <f t="shared" si="12"/>
        <v>17219.999999999996</v>
      </c>
      <c r="M26" s="70">
        <f t="shared" si="12"/>
        <v>440000</v>
      </c>
      <c r="N26" s="70">
        <f t="shared" si="12"/>
        <v>18039.999999999996</v>
      </c>
      <c r="O26" s="70">
        <f t="shared" si="12"/>
        <v>460000</v>
      </c>
      <c r="P26" s="4"/>
      <c r="Q26" s="4"/>
    </row>
    <row r="27" spans="1:15" ht="36" customHeight="1">
      <c r="A27" s="17">
        <v>416131</v>
      </c>
      <c r="B27" s="18" t="s">
        <v>30</v>
      </c>
      <c r="C27" s="19">
        <v>390000</v>
      </c>
      <c r="D27" s="19">
        <v>0</v>
      </c>
      <c r="E27" s="19">
        <v>420000</v>
      </c>
      <c r="F27" s="19">
        <v>95000</v>
      </c>
      <c r="G27" s="19">
        <v>97000</v>
      </c>
      <c r="H27" s="19">
        <v>99000</v>
      </c>
      <c r="I27" s="19">
        <v>99000</v>
      </c>
      <c r="J27" s="19">
        <v>0</v>
      </c>
      <c r="K27" s="68">
        <v>349000</v>
      </c>
      <c r="L27" s="67">
        <f t="shared" si="2"/>
        <v>17219.999999999996</v>
      </c>
      <c r="M27" s="68">
        <v>440000</v>
      </c>
      <c r="N27" s="68">
        <f t="shared" si="3"/>
        <v>18039.999999999996</v>
      </c>
      <c r="O27" s="68">
        <v>460000</v>
      </c>
    </row>
    <row r="28" spans="1:17" s="3" customFormat="1" ht="22.5" customHeight="1">
      <c r="A28" s="23">
        <v>421000</v>
      </c>
      <c r="B28" s="24" t="s">
        <v>4</v>
      </c>
      <c r="C28" s="25">
        <f>SUM(C30+C31+C34+C39+C44+C49)</f>
        <v>1530000</v>
      </c>
      <c r="D28" s="25">
        <f>SUM(D30:D50)</f>
        <v>0</v>
      </c>
      <c r="E28" s="25" t="e">
        <f>SUM(E29+E31+E34+E39+E44+#REF!+E49)</f>
        <v>#REF!</v>
      </c>
      <c r="F28" s="25" t="e">
        <f>SUM(F29+F31+F34+F39+F44+#REF!+F49)</f>
        <v>#REF!</v>
      </c>
      <c r="G28" s="25" t="e">
        <f>SUM(G29+G31+G34+G39+G44+#REF!+G49)</f>
        <v>#REF!</v>
      </c>
      <c r="H28" s="25" t="e">
        <f>SUM(H29+H31+H34+H39+H44+#REF!+H49)</f>
        <v>#REF!</v>
      </c>
      <c r="I28" s="25" t="e">
        <f>SUM(I29+I31+I34+I39+I44+#REF!+I49)</f>
        <v>#REF!</v>
      </c>
      <c r="J28" s="25" t="e">
        <f>SUM(J29+J31+J34+J39+J44+#REF!+J49)</f>
        <v>#REF!</v>
      </c>
      <c r="K28" s="69">
        <f>SUM(K29+K31+K34+K39+K44+K49)</f>
        <v>1142738</v>
      </c>
      <c r="L28" s="69">
        <f>SUM(L29+L31+L34+L39+L44+L49)</f>
        <v>89913</v>
      </c>
      <c r="M28" s="69">
        <f>SUM(M29+M31+M34+M39+M44+M49)</f>
        <v>1972000</v>
      </c>
      <c r="N28" s="69">
        <f>SUM(N29+N31+N34+N39+N44+N49)</f>
        <v>80852</v>
      </c>
      <c r="O28" s="69">
        <f>SUM(O29+O31+O34+O39+O44+O49)</f>
        <v>2006000</v>
      </c>
      <c r="P28" s="4"/>
      <c r="Q28" s="4"/>
    </row>
    <row r="29" spans="1:17" s="5" customFormat="1" ht="33" customHeight="1">
      <c r="A29" s="37">
        <v>421100</v>
      </c>
      <c r="B29" s="36" t="s">
        <v>80</v>
      </c>
      <c r="C29" s="39">
        <f>SUM(C30)</f>
        <v>150000</v>
      </c>
      <c r="D29" s="39">
        <f>SUM(D30)</f>
        <v>0</v>
      </c>
      <c r="E29" s="39">
        <f>SUM(E30)</f>
        <v>250000</v>
      </c>
      <c r="F29" s="39">
        <f aca="true" t="shared" si="13" ref="F29:O29">SUM(F30)</f>
        <v>35000</v>
      </c>
      <c r="G29" s="39">
        <f t="shared" si="13"/>
        <v>20000</v>
      </c>
      <c r="H29" s="39">
        <f t="shared" si="13"/>
        <v>45000</v>
      </c>
      <c r="I29" s="39">
        <f t="shared" si="13"/>
        <v>45000</v>
      </c>
      <c r="J29" s="39">
        <f t="shared" si="13"/>
        <v>0</v>
      </c>
      <c r="K29" s="70">
        <f t="shared" si="13"/>
        <v>90000</v>
      </c>
      <c r="L29" s="70">
        <f t="shared" si="13"/>
        <v>10249.999999999998</v>
      </c>
      <c r="M29" s="70">
        <f t="shared" si="13"/>
        <v>155000</v>
      </c>
      <c r="N29" s="70">
        <f t="shared" si="13"/>
        <v>6355</v>
      </c>
      <c r="O29" s="70">
        <f t="shared" si="13"/>
        <v>160000</v>
      </c>
      <c r="P29" s="53"/>
      <c r="Q29" s="4"/>
    </row>
    <row r="30" spans="1:16" ht="22.5" customHeight="1">
      <c r="A30" s="17">
        <v>421111</v>
      </c>
      <c r="B30" s="18" t="s">
        <v>31</v>
      </c>
      <c r="C30" s="19">
        <v>150000</v>
      </c>
      <c r="D30" s="19">
        <v>0</v>
      </c>
      <c r="E30" s="19">
        <v>250000</v>
      </c>
      <c r="F30" s="19">
        <v>35000</v>
      </c>
      <c r="G30" s="19">
        <v>20000</v>
      </c>
      <c r="H30" s="19">
        <v>45000</v>
      </c>
      <c r="I30" s="19">
        <v>45000</v>
      </c>
      <c r="J30" s="19">
        <v>0</v>
      </c>
      <c r="K30" s="78">
        <v>90000</v>
      </c>
      <c r="L30" s="67">
        <f t="shared" si="2"/>
        <v>10249.999999999998</v>
      </c>
      <c r="M30" s="68">
        <v>155000</v>
      </c>
      <c r="N30" s="68">
        <f t="shared" si="3"/>
        <v>6355</v>
      </c>
      <c r="O30" s="68">
        <v>160000</v>
      </c>
      <c r="P30" s="4">
        <v>15000</v>
      </c>
    </row>
    <row r="31" spans="1:15" ht="22.5" customHeight="1">
      <c r="A31" s="35">
        <v>421200</v>
      </c>
      <c r="B31" s="36" t="s">
        <v>32</v>
      </c>
      <c r="C31" s="34">
        <f>SUM(C32:C33)</f>
        <v>185000</v>
      </c>
      <c r="D31" s="34">
        <v>0</v>
      </c>
      <c r="E31" s="34">
        <f>SUM(E32:E33)</f>
        <v>250000</v>
      </c>
      <c r="F31" s="34">
        <f aca="true" t="shared" si="14" ref="F31:O31">SUM(F32:F33)</f>
        <v>42000</v>
      </c>
      <c r="G31" s="34">
        <f t="shared" si="14"/>
        <v>45000</v>
      </c>
      <c r="H31" s="34">
        <f t="shared" si="14"/>
        <v>45000</v>
      </c>
      <c r="I31" s="34">
        <f t="shared" si="14"/>
        <v>53000</v>
      </c>
      <c r="J31" s="34">
        <f t="shared" si="14"/>
        <v>0</v>
      </c>
      <c r="K31" s="72">
        <f t="shared" si="14"/>
        <v>148600</v>
      </c>
      <c r="L31" s="72">
        <f t="shared" si="14"/>
        <v>10249.999999999998</v>
      </c>
      <c r="M31" s="72">
        <f t="shared" si="14"/>
        <v>247000</v>
      </c>
      <c r="N31" s="72">
        <f t="shared" si="14"/>
        <v>10126.999999999998</v>
      </c>
      <c r="O31" s="72">
        <f t="shared" si="14"/>
        <v>254000</v>
      </c>
    </row>
    <row r="32" spans="1:16" ht="22.5" customHeight="1">
      <c r="A32" s="17">
        <v>421211</v>
      </c>
      <c r="B32" s="18" t="s">
        <v>47</v>
      </c>
      <c r="C32" s="19">
        <v>142000</v>
      </c>
      <c r="D32" s="19">
        <v>0</v>
      </c>
      <c r="E32" s="19">
        <v>200000</v>
      </c>
      <c r="F32" s="19">
        <v>31500</v>
      </c>
      <c r="G32" s="19">
        <v>34500</v>
      </c>
      <c r="H32" s="19">
        <v>34500</v>
      </c>
      <c r="I32" s="19">
        <v>41500</v>
      </c>
      <c r="J32" s="19">
        <v>0</v>
      </c>
      <c r="K32" s="71">
        <v>121000</v>
      </c>
      <c r="L32" s="67">
        <f t="shared" si="2"/>
        <v>8199.999999999998</v>
      </c>
      <c r="M32" s="68">
        <v>195000</v>
      </c>
      <c r="N32" s="68">
        <f t="shared" si="3"/>
        <v>7994.999999999999</v>
      </c>
      <c r="O32" s="68">
        <v>200000</v>
      </c>
      <c r="P32" s="53"/>
    </row>
    <row r="33" spans="1:15" ht="22.5" customHeight="1">
      <c r="A33" s="17">
        <v>421225</v>
      </c>
      <c r="B33" s="18" t="s">
        <v>48</v>
      </c>
      <c r="C33" s="19">
        <v>43000</v>
      </c>
      <c r="D33" s="19">
        <v>0</v>
      </c>
      <c r="E33" s="19">
        <v>50000</v>
      </c>
      <c r="F33" s="19">
        <v>10500</v>
      </c>
      <c r="G33" s="19">
        <v>10500</v>
      </c>
      <c r="H33" s="19">
        <v>10500</v>
      </c>
      <c r="I33" s="19">
        <v>11500</v>
      </c>
      <c r="J33" s="19">
        <v>0</v>
      </c>
      <c r="K33" s="71">
        <v>27600</v>
      </c>
      <c r="L33" s="67">
        <f t="shared" si="2"/>
        <v>2049.9999999999995</v>
      </c>
      <c r="M33" s="68">
        <v>52000</v>
      </c>
      <c r="N33" s="68">
        <f t="shared" si="3"/>
        <v>2131.9999999999995</v>
      </c>
      <c r="O33" s="68">
        <v>54000</v>
      </c>
    </row>
    <row r="34" spans="1:15" ht="22.5" customHeight="1">
      <c r="A34" s="35">
        <v>421300</v>
      </c>
      <c r="B34" s="36" t="s">
        <v>33</v>
      </c>
      <c r="C34" s="34">
        <f>SUM(C35:C38)</f>
        <v>410000</v>
      </c>
      <c r="D34" s="34">
        <v>0</v>
      </c>
      <c r="E34" s="34">
        <f>SUM(E35:E38)</f>
        <v>601000</v>
      </c>
      <c r="F34" s="34">
        <f aca="true" t="shared" si="15" ref="F34:O34">SUM(F35:F38)</f>
        <v>80500</v>
      </c>
      <c r="G34" s="34">
        <f t="shared" si="15"/>
        <v>144000</v>
      </c>
      <c r="H34" s="34">
        <f t="shared" si="15"/>
        <v>135000</v>
      </c>
      <c r="I34" s="34">
        <f t="shared" si="15"/>
        <v>135000</v>
      </c>
      <c r="J34" s="34">
        <f t="shared" si="15"/>
        <v>0</v>
      </c>
      <c r="K34" s="72">
        <f t="shared" si="15"/>
        <v>326650</v>
      </c>
      <c r="L34" s="72">
        <f t="shared" si="15"/>
        <v>24640.999999999996</v>
      </c>
      <c r="M34" s="72">
        <f t="shared" si="15"/>
        <v>517000</v>
      </c>
      <c r="N34" s="72">
        <f t="shared" si="15"/>
        <v>21196.999999999996</v>
      </c>
      <c r="O34" s="72">
        <f t="shared" si="15"/>
        <v>524000</v>
      </c>
    </row>
    <row r="35" spans="1:15" ht="22.5" customHeight="1">
      <c r="A35" s="17">
        <v>421311</v>
      </c>
      <c r="B35" s="18" t="s">
        <v>68</v>
      </c>
      <c r="C35" s="19">
        <v>41000</v>
      </c>
      <c r="D35" s="19">
        <v>0</v>
      </c>
      <c r="E35" s="19">
        <v>38000</v>
      </c>
      <c r="F35" s="19">
        <v>8000</v>
      </c>
      <c r="G35" s="19">
        <v>9500</v>
      </c>
      <c r="H35" s="19">
        <v>9500</v>
      </c>
      <c r="I35" s="19">
        <v>9500</v>
      </c>
      <c r="J35" s="19">
        <v>0</v>
      </c>
      <c r="K35" s="71">
        <v>26700</v>
      </c>
      <c r="L35" s="67">
        <f t="shared" si="2"/>
        <v>1558</v>
      </c>
      <c r="M35" s="68">
        <v>39000</v>
      </c>
      <c r="N35" s="68">
        <f t="shared" si="3"/>
        <v>1599</v>
      </c>
      <c r="O35" s="68">
        <v>41000</v>
      </c>
    </row>
    <row r="36" spans="1:15" ht="22.5" customHeight="1">
      <c r="A36" s="17">
        <v>421323</v>
      </c>
      <c r="B36" s="18" t="s">
        <v>49</v>
      </c>
      <c r="C36" s="19">
        <v>52000</v>
      </c>
      <c r="D36" s="19">
        <v>0</v>
      </c>
      <c r="E36" s="19">
        <v>56000</v>
      </c>
      <c r="F36" s="19">
        <v>12000</v>
      </c>
      <c r="G36" s="19">
        <v>12000</v>
      </c>
      <c r="H36" s="19">
        <v>12000</v>
      </c>
      <c r="I36" s="19">
        <v>12000</v>
      </c>
      <c r="J36" s="19">
        <v>0</v>
      </c>
      <c r="K36" s="71">
        <v>44000</v>
      </c>
      <c r="L36" s="67">
        <f t="shared" si="2"/>
        <v>2295.9999999999995</v>
      </c>
      <c r="M36" s="68">
        <v>56000</v>
      </c>
      <c r="N36" s="68">
        <f t="shared" si="3"/>
        <v>2295.9999999999995</v>
      </c>
      <c r="O36" s="68">
        <v>56000</v>
      </c>
    </row>
    <row r="37" spans="1:15" ht="22.5" customHeight="1">
      <c r="A37" s="17">
        <v>421324</v>
      </c>
      <c r="B37" s="18" t="s">
        <v>50</v>
      </c>
      <c r="C37" s="19">
        <v>14000</v>
      </c>
      <c r="D37" s="19">
        <v>0</v>
      </c>
      <c r="E37" s="19">
        <v>12000</v>
      </c>
      <c r="F37" s="19">
        <v>2500</v>
      </c>
      <c r="G37" s="19">
        <v>2500</v>
      </c>
      <c r="H37" s="19">
        <v>3500</v>
      </c>
      <c r="I37" s="19">
        <v>3500</v>
      </c>
      <c r="J37" s="19">
        <v>0</v>
      </c>
      <c r="K37" s="71">
        <v>4950</v>
      </c>
      <c r="L37" s="67">
        <f t="shared" si="2"/>
        <v>491.99999999999994</v>
      </c>
      <c r="M37" s="68">
        <v>12000</v>
      </c>
      <c r="N37" s="68">
        <f t="shared" si="3"/>
        <v>491.99999999999994</v>
      </c>
      <c r="O37" s="68">
        <v>12000</v>
      </c>
    </row>
    <row r="38" spans="1:15" ht="22.5" customHeight="1">
      <c r="A38" s="17">
        <v>421325</v>
      </c>
      <c r="B38" s="18" t="s">
        <v>51</v>
      </c>
      <c r="C38" s="19">
        <v>303000</v>
      </c>
      <c r="D38" s="19">
        <v>0</v>
      </c>
      <c r="E38" s="19">
        <v>495000</v>
      </c>
      <c r="F38" s="19">
        <v>58000</v>
      </c>
      <c r="G38" s="19">
        <v>120000</v>
      </c>
      <c r="H38" s="19">
        <v>110000</v>
      </c>
      <c r="I38" s="19">
        <v>110000</v>
      </c>
      <c r="J38" s="19">
        <v>0</v>
      </c>
      <c r="K38" s="71">
        <v>251000</v>
      </c>
      <c r="L38" s="67">
        <f t="shared" si="2"/>
        <v>20294.999999999996</v>
      </c>
      <c r="M38" s="68">
        <v>410000</v>
      </c>
      <c r="N38" s="68">
        <f t="shared" si="3"/>
        <v>16809.999999999996</v>
      </c>
      <c r="O38" s="68">
        <v>415000</v>
      </c>
    </row>
    <row r="39" spans="1:15" ht="22.5" customHeight="1">
      <c r="A39" s="35">
        <v>421400</v>
      </c>
      <c r="B39" s="36" t="s">
        <v>34</v>
      </c>
      <c r="C39" s="34">
        <f>SUM(C40:C43)</f>
        <v>690000</v>
      </c>
      <c r="D39" s="34">
        <f>SUM(D40:D43)</f>
        <v>0</v>
      </c>
      <c r="E39" s="34">
        <f>SUM(E40:E43)</f>
        <v>722000</v>
      </c>
      <c r="F39" s="34">
        <f aca="true" t="shared" si="16" ref="F39:O39">SUM(F40:F43)</f>
        <v>119200</v>
      </c>
      <c r="G39" s="34">
        <f t="shared" si="16"/>
        <v>148600</v>
      </c>
      <c r="H39" s="34">
        <f t="shared" si="16"/>
        <v>193600</v>
      </c>
      <c r="I39" s="34">
        <f t="shared" si="16"/>
        <v>189800</v>
      </c>
      <c r="J39" s="34">
        <f t="shared" si="16"/>
        <v>0</v>
      </c>
      <c r="K39" s="72">
        <f t="shared" si="16"/>
        <v>442042</v>
      </c>
      <c r="L39" s="72">
        <f t="shared" si="16"/>
        <v>29602</v>
      </c>
      <c r="M39" s="72">
        <f t="shared" si="16"/>
        <v>689000</v>
      </c>
      <c r="N39" s="72">
        <f t="shared" si="16"/>
        <v>28249</v>
      </c>
      <c r="O39" s="72">
        <f t="shared" si="16"/>
        <v>700000</v>
      </c>
    </row>
    <row r="40" spans="1:15" ht="22.5" customHeight="1">
      <c r="A40" s="17">
        <v>421411</v>
      </c>
      <c r="B40" s="18" t="s">
        <v>43</v>
      </c>
      <c r="C40" s="19">
        <v>178000</v>
      </c>
      <c r="D40" s="19">
        <v>0</v>
      </c>
      <c r="E40" s="19">
        <v>120000</v>
      </c>
      <c r="F40" s="19">
        <v>25000</v>
      </c>
      <c r="G40" s="19">
        <v>40000</v>
      </c>
      <c r="H40" s="19">
        <v>45000</v>
      </c>
      <c r="I40" s="19">
        <v>45000</v>
      </c>
      <c r="J40" s="19">
        <v>0</v>
      </c>
      <c r="K40" s="71">
        <v>41950</v>
      </c>
      <c r="L40" s="67">
        <f t="shared" si="2"/>
        <v>4919.999999999999</v>
      </c>
      <c r="M40" s="68">
        <v>105000</v>
      </c>
      <c r="N40" s="68">
        <f t="shared" si="3"/>
        <v>4304.999999999999</v>
      </c>
      <c r="O40" s="68">
        <v>105000</v>
      </c>
    </row>
    <row r="41" spans="1:16" ht="22.5" customHeight="1">
      <c r="A41" s="17">
        <v>421412</v>
      </c>
      <c r="B41" s="18" t="s">
        <v>44</v>
      </c>
      <c r="C41" s="19">
        <v>212000</v>
      </c>
      <c r="D41" s="19">
        <v>0</v>
      </c>
      <c r="E41" s="19">
        <v>312000</v>
      </c>
      <c r="F41" s="19">
        <v>59200</v>
      </c>
      <c r="G41" s="19">
        <v>48600</v>
      </c>
      <c r="H41" s="19">
        <v>48600</v>
      </c>
      <c r="I41" s="19">
        <v>64800</v>
      </c>
      <c r="J41" s="19">
        <v>0</v>
      </c>
      <c r="K41" s="78">
        <v>205092</v>
      </c>
      <c r="L41" s="67">
        <f t="shared" si="2"/>
        <v>12792</v>
      </c>
      <c r="M41" s="68">
        <v>289000</v>
      </c>
      <c r="N41" s="68">
        <f t="shared" si="3"/>
        <v>11849</v>
      </c>
      <c r="O41" s="68">
        <v>300000</v>
      </c>
      <c r="P41" s="4">
        <v>15988</v>
      </c>
    </row>
    <row r="42" spans="1:16" ht="22.5" customHeight="1">
      <c r="A42" s="17">
        <v>421414</v>
      </c>
      <c r="B42" s="18" t="s">
        <v>45</v>
      </c>
      <c r="C42" s="19">
        <v>280000</v>
      </c>
      <c r="D42" s="19">
        <v>0</v>
      </c>
      <c r="E42" s="19">
        <v>270000</v>
      </c>
      <c r="F42" s="19">
        <v>35000</v>
      </c>
      <c r="G42" s="19">
        <v>60000</v>
      </c>
      <c r="H42" s="19">
        <v>80000</v>
      </c>
      <c r="I42" s="19">
        <v>80000</v>
      </c>
      <c r="J42" s="19">
        <v>0</v>
      </c>
      <c r="K42" s="78">
        <v>185000</v>
      </c>
      <c r="L42" s="67">
        <f t="shared" si="2"/>
        <v>11070</v>
      </c>
      <c r="M42" s="68">
        <v>280000</v>
      </c>
      <c r="N42" s="68">
        <f t="shared" si="3"/>
        <v>11480</v>
      </c>
      <c r="O42" s="68">
        <v>280000</v>
      </c>
      <c r="P42" s="4">
        <v>18000</v>
      </c>
    </row>
    <row r="43" spans="1:15" ht="22.5" customHeight="1">
      <c r="A43" s="17">
        <v>421421</v>
      </c>
      <c r="B43" s="18" t="s">
        <v>46</v>
      </c>
      <c r="C43" s="19">
        <v>20000</v>
      </c>
      <c r="D43" s="19">
        <v>0</v>
      </c>
      <c r="E43" s="19">
        <v>20000</v>
      </c>
      <c r="F43" s="19">
        <v>0</v>
      </c>
      <c r="G43" s="19">
        <v>0</v>
      </c>
      <c r="H43" s="19">
        <v>20000</v>
      </c>
      <c r="I43" s="19">
        <v>0</v>
      </c>
      <c r="J43" s="19">
        <v>0</v>
      </c>
      <c r="K43" s="71">
        <v>10000</v>
      </c>
      <c r="L43" s="67">
        <f t="shared" si="2"/>
        <v>820</v>
      </c>
      <c r="M43" s="68">
        <v>15000</v>
      </c>
      <c r="N43" s="68">
        <f t="shared" si="3"/>
        <v>614.9999999999999</v>
      </c>
      <c r="O43" s="68">
        <v>15000</v>
      </c>
    </row>
    <row r="44" spans="1:15" ht="22.5" customHeight="1">
      <c r="A44" s="35">
        <v>421500</v>
      </c>
      <c r="B44" s="36" t="s">
        <v>39</v>
      </c>
      <c r="C44" s="34">
        <f>SUM(C46:C48)</f>
        <v>90000</v>
      </c>
      <c r="D44" s="34">
        <v>0</v>
      </c>
      <c r="E44" s="34">
        <f>SUM(E45:E48)</f>
        <v>170000</v>
      </c>
      <c r="F44" s="34">
        <f aca="true" t="shared" si="17" ref="F44:O44">SUM(F45:F48)</f>
        <v>0</v>
      </c>
      <c r="G44" s="34">
        <f t="shared" si="17"/>
        <v>90000</v>
      </c>
      <c r="H44" s="34">
        <f t="shared" si="17"/>
        <v>25000</v>
      </c>
      <c r="I44" s="34">
        <f t="shared" si="17"/>
        <v>65000</v>
      </c>
      <c r="J44" s="34">
        <f t="shared" si="17"/>
        <v>0</v>
      </c>
      <c r="K44" s="72">
        <f t="shared" si="17"/>
        <v>65446</v>
      </c>
      <c r="L44" s="72">
        <f t="shared" si="17"/>
        <v>6970</v>
      </c>
      <c r="M44" s="72">
        <f t="shared" si="17"/>
        <v>184000</v>
      </c>
      <c r="N44" s="72">
        <f t="shared" si="17"/>
        <v>7544</v>
      </c>
      <c r="O44" s="72">
        <f t="shared" si="17"/>
        <v>188000</v>
      </c>
    </row>
    <row r="45" spans="1:15" ht="22.5" customHeight="1">
      <c r="A45" s="17">
        <v>421512</v>
      </c>
      <c r="B45" s="18" t="s">
        <v>87</v>
      </c>
      <c r="C45" s="34"/>
      <c r="D45" s="34"/>
      <c r="E45" s="19">
        <v>70000</v>
      </c>
      <c r="F45" s="19">
        <v>0</v>
      </c>
      <c r="G45" s="19">
        <v>0</v>
      </c>
      <c r="H45" s="19">
        <v>25000</v>
      </c>
      <c r="I45" s="19">
        <v>65000</v>
      </c>
      <c r="J45" s="19">
        <v>0</v>
      </c>
      <c r="K45" s="71">
        <v>26200</v>
      </c>
      <c r="L45" s="67">
        <f t="shared" si="2"/>
        <v>2870</v>
      </c>
      <c r="M45" s="68">
        <v>80000</v>
      </c>
      <c r="N45" s="68">
        <f t="shared" si="3"/>
        <v>3280</v>
      </c>
      <c r="O45" s="68">
        <v>80000</v>
      </c>
    </row>
    <row r="46" spans="1:15" ht="22.5" customHeight="1">
      <c r="A46" s="17">
        <v>421519</v>
      </c>
      <c r="B46" s="18" t="s">
        <v>52</v>
      </c>
      <c r="C46" s="19">
        <v>50000</v>
      </c>
      <c r="D46" s="19">
        <v>0</v>
      </c>
      <c r="E46" s="19">
        <f>SUM(C46:D46)</f>
        <v>50000</v>
      </c>
      <c r="F46" s="19">
        <v>0</v>
      </c>
      <c r="G46" s="19">
        <v>50000</v>
      </c>
      <c r="H46" s="19">
        <v>0</v>
      </c>
      <c r="I46" s="19">
        <v>0</v>
      </c>
      <c r="J46" s="19">
        <v>0</v>
      </c>
      <c r="K46" s="71">
        <v>5246</v>
      </c>
      <c r="L46" s="67">
        <f t="shared" si="2"/>
        <v>2049.9999999999995</v>
      </c>
      <c r="M46" s="68">
        <v>52000</v>
      </c>
      <c r="N46" s="68">
        <f t="shared" si="3"/>
        <v>2131.9999999999995</v>
      </c>
      <c r="O46" s="68">
        <v>54000</v>
      </c>
    </row>
    <row r="47" spans="1:15" ht="34.5" customHeight="1">
      <c r="A47" s="17">
        <v>421521</v>
      </c>
      <c r="B47" s="18" t="s">
        <v>69</v>
      </c>
      <c r="C47" s="19">
        <v>20000</v>
      </c>
      <c r="D47" s="19">
        <v>0</v>
      </c>
      <c r="E47" s="19">
        <v>20000</v>
      </c>
      <c r="F47" s="19">
        <v>0</v>
      </c>
      <c r="G47" s="19">
        <v>20000</v>
      </c>
      <c r="H47" s="19">
        <v>0</v>
      </c>
      <c r="I47" s="19">
        <v>0</v>
      </c>
      <c r="J47" s="19">
        <v>0</v>
      </c>
      <c r="K47" s="71">
        <v>14000</v>
      </c>
      <c r="L47" s="67">
        <f t="shared" si="2"/>
        <v>820</v>
      </c>
      <c r="M47" s="68">
        <v>21000</v>
      </c>
      <c r="N47" s="68">
        <f t="shared" si="3"/>
        <v>860.9999999999999</v>
      </c>
      <c r="O47" s="68">
        <v>22000</v>
      </c>
    </row>
    <row r="48" spans="1:15" ht="22.5" customHeight="1">
      <c r="A48" s="17">
        <v>421522</v>
      </c>
      <c r="B48" s="18" t="s">
        <v>70</v>
      </c>
      <c r="C48" s="19">
        <v>20000</v>
      </c>
      <c r="D48" s="19">
        <v>0</v>
      </c>
      <c r="E48" s="19">
        <v>30000</v>
      </c>
      <c r="F48" s="19">
        <v>0</v>
      </c>
      <c r="G48" s="19">
        <v>20000</v>
      </c>
      <c r="H48" s="19">
        <v>0</v>
      </c>
      <c r="I48" s="19">
        <v>0</v>
      </c>
      <c r="J48" s="19">
        <v>0</v>
      </c>
      <c r="K48" s="71">
        <v>20000</v>
      </c>
      <c r="L48" s="67">
        <f t="shared" si="2"/>
        <v>1229.9999999999998</v>
      </c>
      <c r="M48" s="68">
        <v>31000</v>
      </c>
      <c r="N48" s="68">
        <f t="shared" si="3"/>
        <v>1270.9999999999998</v>
      </c>
      <c r="O48" s="68">
        <v>32000</v>
      </c>
    </row>
    <row r="49" spans="1:15" ht="22.5" customHeight="1">
      <c r="A49" s="35">
        <v>421900</v>
      </c>
      <c r="B49" s="36" t="s">
        <v>12</v>
      </c>
      <c r="C49" s="34">
        <f>SUM(C50)</f>
        <v>5000</v>
      </c>
      <c r="D49" s="34">
        <f>SUM(D50)</f>
        <v>0</v>
      </c>
      <c r="E49" s="50">
        <f>SUM(E50)</f>
        <v>200000</v>
      </c>
      <c r="F49" s="50">
        <f aca="true" t="shared" si="18" ref="F49:O49">SUM(F50)</f>
        <v>0</v>
      </c>
      <c r="G49" s="50">
        <f t="shared" si="18"/>
        <v>5000</v>
      </c>
      <c r="H49" s="50">
        <f t="shared" si="18"/>
        <v>5000</v>
      </c>
      <c r="I49" s="50">
        <f t="shared" si="18"/>
        <v>0</v>
      </c>
      <c r="J49" s="50">
        <f t="shared" si="18"/>
        <v>0</v>
      </c>
      <c r="K49" s="70">
        <f t="shared" si="18"/>
        <v>70000</v>
      </c>
      <c r="L49" s="70">
        <f t="shared" si="18"/>
        <v>8199.999999999998</v>
      </c>
      <c r="M49" s="70">
        <f t="shared" si="18"/>
        <v>180000</v>
      </c>
      <c r="N49" s="70">
        <f t="shared" si="18"/>
        <v>7379.999999999999</v>
      </c>
      <c r="O49" s="70">
        <f t="shared" si="18"/>
        <v>180000</v>
      </c>
    </row>
    <row r="50" spans="1:15" ht="22.5" customHeight="1">
      <c r="A50" s="17">
        <v>421919</v>
      </c>
      <c r="B50" s="18" t="s">
        <v>12</v>
      </c>
      <c r="C50" s="19">
        <v>5000</v>
      </c>
      <c r="D50" s="19">
        <v>0</v>
      </c>
      <c r="E50" s="28">
        <v>200000</v>
      </c>
      <c r="F50" s="19">
        <v>0</v>
      </c>
      <c r="G50" s="19">
        <v>5000</v>
      </c>
      <c r="H50" s="19">
        <v>5000</v>
      </c>
      <c r="I50" s="19">
        <v>0</v>
      </c>
      <c r="J50" s="19">
        <v>0</v>
      </c>
      <c r="K50" s="71">
        <v>70000</v>
      </c>
      <c r="L50" s="67">
        <f t="shared" si="2"/>
        <v>8199.999999999998</v>
      </c>
      <c r="M50" s="68">
        <v>180000</v>
      </c>
      <c r="N50" s="68">
        <f t="shared" si="3"/>
        <v>7379.999999999999</v>
      </c>
      <c r="O50" s="68">
        <v>180000</v>
      </c>
    </row>
    <row r="51" spans="1:17" s="3" customFormat="1" ht="22.5" customHeight="1">
      <c r="A51" s="23">
        <v>422000</v>
      </c>
      <c r="B51" s="24" t="s">
        <v>5</v>
      </c>
      <c r="C51" s="25" t="e">
        <f>SUM(#REF!+C58)</f>
        <v>#REF!</v>
      </c>
      <c r="D51" s="25" t="e">
        <f>SUM(#REF!+D58)</f>
        <v>#REF!</v>
      </c>
      <c r="E51" s="25">
        <f aca="true" t="shared" si="19" ref="E51:O51">SUM(E52+E55+E58)</f>
        <v>350000</v>
      </c>
      <c r="F51" s="25">
        <f t="shared" si="19"/>
        <v>1500</v>
      </c>
      <c r="G51" s="25">
        <f t="shared" si="19"/>
        <v>62000</v>
      </c>
      <c r="H51" s="25">
        <f t="shared" si="19"/>
        <v>62000</v>
      </c>
      <c r="I51" s="25">
        <f t="shared" si="19"/>
        <v>2000</v>
      </c>
      <c r="J51" s="25">
        <f t="shared" si="19"/>
        <v>0</v>
      </c>
      <c r="K51" s="69">
        <f>SUM(K52+K55+K58)</f>
        <v>2000</v>
      </c>
      <c r="L51" s="69">
        <f t="shared" si="19"/>
        <v>14350</v>
      </c>
      <c r="M51" s="69">
        <f t="shared" si="19"/>
        <v>175000</v>
      </c>
      <c r="N51" s="69">
        <f t="shared" si="19"/>
        <v>7175</v>
      </c>
      <c r="O51" s="69">
        <f t="shared" si="19"/>
        <v>175000</v>
      </c>
      <c r="P51" s="4"/>
      <c r="Q51" s="4"/>
    </row>
    <row r="52" spans="1:17" s="5" customFormat="1" ht="22.5" customHeight="1">
      <c r="A52" s="37">
        <v>422100</v>
      </c>
      <c r="B52" s="38" t="s">
        <v>95</v>
      </c>
      <c r="C52" s="39"/>
      <c r="D52" s="39"/>
      <c r="E52" s="39">
        <f aca="true" t="shared" si="20" ref="E52:O52">SUM(E53:E54)</f>
        <v>190000</v>
      </c>
      <c r="F52" s="39">
        <f t="shared" si="20"/>
        <v>0</v>
      </c>
      <c r="G52" s="39">
        <f t="shared" si="20"/>
        <v>0</v>
      </c>
      <c r="H52" s="39">
        <f t="shared" si="20"/>
        <v>0</v>
      </c>
      <c r="I52" s="39">
        <f t="shared" si="20"/>
        <v>0</v>
      </c>
      <c r="J52" s="39">
        <f t="shared" si="20"/>
        <v>0</v>
      </c>
      <c r="K52" s="70">
        <f t="shared" si="20"/>
        <v>0</v>
      </c>
      <c r="L52" s="70">
        <f t="shared" si="20"/>
        <v>7790</v>
      </c>
      <c r="M52" s="70">
        <f t="shared" si="20"/>
        <v>90000</v>
      </c>
      <c r="N52" s="70">
        <f t="shared" si="20"/>
        <v>3690</v>
      </c>
      <c r="O52" s="70">
        <f t="shared" si="20"/>
        <v>90000</v>
      </c>
      <c r="P52" s="53"/>
      <c r="Q52" s="4"/>
    </row>
    <row r="53" spans="1:17" s="5" customFormat="1" ht="31.5" customHeight="1">
      <c r="A53" s="26">
        <v>422121</v>
      </c>
      <c r="B53" s="27" t="s">
        <v>96</v>
      </c>
      <c r="C53" s="28"/>
      <c r="D53" s="28"/>
      <c r="E53" s="28">
        <v>40000</v>
      </c>
      <c r="F53" s="28"/>
      <c r="G53" s="28"/>
      <c r="H53" s="28"/>
      <c r="I53" s="28"/>
      <c r="J53" s="28">
        <v>0</v>
      </c>
      <c r="K53" s="71">
        <v>0</v>
      </c>
      <c r="L53" s="67">
        <f t="shared" si="2"/>
        <v>1640</v>
      </c>
      <c r="M53" s="68">
        <v>20000</v>
      </c>
      <c r="N53" s="68">
        <f t="shared" si="3"/>
        <v>820</v>
      </c>
      <c r="O53" s="68">
        <v>20000</v>
      </c>
      <c r="P53" s="53"/>
      <c r="Q53" s="4"/>
    </row>
    <row r="54" spans="1:17" s="5" customFormat="1" ht="39.75" customHeight="1">
      <c r="A54" s="26">
        <v>422131</v>
      </c>
      <c r="B54" s="27" t="s">
        <v>97</v>
      </c>
      <c r="C54" s="28"/>
      <c r="D54" s="28"/>
      <c r="E54" s="28">
        <v>150000</v>
      </c>
      <c r="F54" s="28"/>
      <c r="G54" s="28"/>
      <c r="H54" s="28"/>
      <c r="I54" s="28"/>
      <c r="J54" s="28">
        <v>0</v>
      </c>
      <c r="K54" s="71">
        <v>0</v>
      </c>
      <c r="L54" s="67">
        <f t="shared" si="2"/>
        <v>6150</v>
      </c>
      <c r="M54" s="68">
        <v>70000</v>
      </c>
      <c r="N54" s="68">
        <f t="shared" si="3"/>
        <v>2870</v>
      </c>
      <c r="O54" s="68">
        <v>70000</v>
      </c>
      <c r="P54" s="53"/>
      <c r="Q54" s="4"/>
    </row>
    <row r="55" spans="1:17" s="5" customFormat="1" ht="32.25" customHeight="1">
      <c r="A55" s="26">
        <v>422200</v>
      </c>
      <c r="B55" s="38" t="s">
        <v>86</v>
      </c>
      <c r="C55" s="28"/>
      <c r="D55" s="28"/>
      <c r="E55" s="50">
        <f aca="true" t="shared" si="21" ref="E55:O55">SUM(E56:E57)</f>
        <v>140000</v>
      </c>
      <c r="F55" s="50">
        <f t="shared" si="21"/>
        <v>0</v>
      </c>
      <c r="G55" s="50">
        <f t="shared" si="21"/>
        <v>60000</v>
      </c>
      <c r="H55" s="50">
        <f t="shared" si="21"/>
        <v>60000</v>
      </c>
      <c r="I55" s="50">
        <f t="shared" si="21"/>
        <v>0</v>
      </c>
      <c r="J55" s="50">
        <f t="shared" si="21"/>
        <v>0</v>
      </c>
      <c r="K55" s="70">
        <f t="shared" si="21"/>
        <v>0</v>
      </c>
      <c r="L55" s="70">
        <f t="shared" si="21"/>
        <v>5740</v>
      </c>
      <c r="M55" s="70">
        <f t="shared" si="21"/>
        <v>80000</v>
      </c>
      <c r="N55" s="70">
        <f t="shared" si="21"/>
        <v>3280</v>
      </c>
      <c r="O55" s="70">
        <f t="shared" si="21"/>
        <v>80000</v>
      </c>
      <c r="P55" s="53"/>
      <c r="Q55" s="4"/>
    </row>
    <row r="56" spans="1:17" s="5" customFormat="1" ht="31.5" customHeight="1">
      <c r="A56" s="26">
        <v>422221</v>
      </c>
      <c r="B56" s="27" t="s">
        <v>93</v>
      </c>
      <c r="C56" s="28">
        <v>40000</v>
      </c>
      <c r="D56" s="28">
        <v>0</v>
      </c>
      <c r="E56" s="28">
        <v>60000</v>
      </c>
      <c r="F56" s="28"/>
      <c r="G56" s="28">
        <v>20000</v>
      </c>
      <c r="H56" s="28">
        <v>20000</v>
      </c>
      <c r="I56" s="28">
        <v>0</v>
      </c>
      <c r="J56" s="28">
        <v>0</v>
      </c>
      <c r="K56" s="71">
        <v>0</v>
      </c>
      <c r="L56" s="67">
        <f t="shared" si="2"/>
        <v>2459.9999999999995</v>
      </c>
      <c r="M56" s="68">
        <v>40000</v>
      </c>
      <c r="N56" s="68">
        <f t="shared" si="3"/>
        <v>1640</v>
      </c>
      <c r="O56" s="68">
        <v>40000</v>
      </c>
      <c r="P56" s="53"/>
      <c r="Q56" s="4"/>
    </row>
    <row r="57" spans="1:17" s="5" customFormat="1" ht="40.5" customHeight="1">
      <c r="A57" s="26">
        <v>422231</v>
      </c>
      <c r="B57" s="27" t="s">
        <v>94</v>
      </c>
      <c r="C57" s="28">
        <v>80000</v>
      </c>
      <c r="D57" s="28">
        <v>0</v>
      </c>
      <c r="E57" s="28">
        <v>80000</v>
      </c>
      <c r="F57" s="28"/>
      <c r="G57" s="28">
        <v>40000</v>
      </c>
      <c r="H57" s="28">
        <v>40000</v>
      </c>
      <c r="I57" s="28">
        <v>0</v>
      </c>
      <c r="J57" s="28">
        <v>0</v>
      </c>
      <c r="K57" s="71">
        <v>0</v>
      </c>
      <c r="L57" s="67">
        <f t="shared" si="2"/>
        <v>3280</v>
      </c>
      <c r="M57" s="68">
        <v>40000</v>
      </c>
      <c r="N57" s="68">
        <f t="shared" si="3"/>
        <v>1640</v>
      </c>
      <c r="O57" s="68">
        <v>40000</v>
      </c>
      <c r="P57" s="53"/>
      <c r="Q57" s="4"/>
    </row>
    <row r="58" spans="1:17" s="5" customFormat="1" ht="22.5" customHeight="1">
      <c r="A58" s="37">
        <v>422300</v>
      </c>
      <c r="B58" s="38" t="s">
        <v>73</v>
      </c>
      <c r="C58" s="39">
        <v>7000</v>
      </c>
      <c r="D58" s="39">
        <v>0</v>
      </c>
      <c r="E58" s="50">
        <f aca="true" t="shared" si="22" ref="E58:O58">SUM(E59:E59)</f>
        <v>20000</v>
      </c>
      <c r="F58" s="50">
        <f t="shared" si="22"/>
        <v>1500</v>
      </c>
      <c r="G58" s="50">
        <f t="shared" si="22"/>
        <v>2000</v>
      </c>
      <c r="H58" s="50">
        <f t="shared" si="22"/>
        <v>2000</v>
      </c>
      <c r="I58" s="50">
        <f t="shared" si="22"/>
        <v>2000</v>
      </c>
      <c r="J58" s="50">
        <f t="shared" si="22"/>
        <v>0</v>
      </c>
      <c r="K58" s="70">
        <f t="shared" si="22"/>
        <v>2000</v>
      </c>
      <c r="L58" s="70">
        <f t="shared" si="22"/>
        <v>820</v>
      </c>
      <c r="M58" s="70">
        <f t="shared" si="22"/>
        <v>5000</v>
      </c>
      <c r="N58" s="70">
        <f t="shared" si="22"/>
        <v>205</v>
      </c>
      <c r="O58" s="70">
        <f t="shared" si="22"/>
        <v>5000</v>
      </c>
      <c r="P58" s="53"/>
      <c r="Q58" s="4"/>
    </row>
    <row r="59" spans="1:17" s="5" customFormat="1" ht="22.5" customHeight="1">
      <c r="A59" s="26">
        <v>422321</v>
      </c>
      <c r="B59" s="27" t="s">
        <v>53</v>
      </c>
      <c r="C59" s="28">
        <v>5000</v>
      </c>
      <c r="D59" s="28">
        <v>0</v>
      </c>
      <c r="E59" s="28">
        <v>20000</v>
      </c>
      <c r="F59" s="28">
        <v>1500</v>
      </c>
      <c r="G59" s="28">
        <v>2000</v>
      </c>
      <c r="H59" s="28">
        <v>2000</v>
      </c>
      <c r="I59" s="28">
        <v>2000</v>
      </c>
      <c r="J59" s="28">
        <v>0</v>
      </c>
      <c r="K59" s="71">
        <v>2000</v>
      </c>
      <c r="L59" s="67">
        <f t="shared" si="2"/>
        <v>820</v>
      </c>
      <c r="M59" s="68">
        <v>5000</v>
      </c>
      <c r="N59" s="68">
        <f t="shared" si="3"/>
        <v>205</v>
      </c>
      <c r="O59" s="68">
        <v>5000</v>
      </c>
      <c r="P59" s="53"/>
      <c r="Q59" s="4"/>
    </row>
    <row r="60" spans="1:17" s="3" customFormat="1" ht="22.5" customHeight="1">
      <c r="A60" s="23">
        <v>423000</v>
      </c>
      <c r="B60" s="24" t="s">
        <v>6</v>
      </c>
      <c r="C60" s="25">
        <f>SUM(C62+C64+C66+C71+C75+C77)</f>
        <v>1813800</v>
      </c>
      <c r="D60" s="25">
        <f>SUM(D62:D77)</f>
        <v>0</v>
      </c>
      <c r="E60" s="25">
        <f aca="true" t="shared" si="23" ref="E60:J60">SUM(E61+E63+E66+E71+E74+E76)</f>
        <v>3554000</v>
      </c>
      <c r="F60" s="25">
        <f t="shared" si="23"/>
        <v>343400</v>
      </c>
      <c r="G60" s="25">
        <f t="shared" si="23"/>
        <v>455600</v>
      </c>
      <c r="H60" s="25">
        <f t="shared" si="23"/>
        <v>563000</v>
      </c>
      <c r="I60" s="25">
        <f t="shared" si="23"/>
        <v>486000</v>
      </c>
      <c r="J60" s="25">
        <f t="shared" si="23"/>
        <v>0</v>
      </c>
      <c r="K60" s="69">
        <f>SUM(K61+K63+K66+K71+K74+K76)</f>
        <v>2373404</v>
      </c>
      <c r="L60" s="69">
        <f>SUM(L61+L63+L66+L71+L74+L76)</f>
        <v>145714</v>
      </c>
      <c r="M60" s="69">
        <f>SUM(M61+M63+M66+M71+M74+M76)</f>
        <v>2929000</v>
      </c>
      <c r="N60" s="69">
        <f>SUM(N61+N63+N66+N71+N74+N76)</f>
        <v>116685.99999999999</v>
      </c>
      <c r="O60" s="69">
        <f>SUM(O61+O63+O66+O71+O74+O76)</f>
        <v>2971000</v>
      </c>
      <c r="P60" s="4"/>
      <c r="Q60" s="4"/>
    </row>
    <row r="61" spans="1:17" s="5" customFormat="1" ht="22.5" customHeight="1">
      <c r="A61" s="37">
        <v>423200</v>
      </c>
      <c r="B61" s="36" t="s">
        <v>13</v>
      </c>
      <c r="C61" s="39">
        <f>SUM(C62)</f>
        <v>440000</v>
      </c>
      <c r="D61" s="39">
        <f>SUM(D62)</f>
        <v>0</v>
      </c>
      <c r="E61" s="39">
        <f>SUM(E62)</f>
        <v>515000</v>
      </c>
      <c r="F61" s="39">
        <f aca="true" t="shared" si="24" ref="F61:O61">SUM(F62)</f>
        <v>54400</v>
      </c>
      <c r="G61" s="39">
        <f t="shared" si="24"/>
        <v>89400</v>
      </c>
      <c r="H61" s="39">
        <f t="shared" si="24"/>
        <v>139000</v>
      </c>
      <c r="I61" s="39">
        <f t="shared" si="24"/>
        <v>117000</v>
      </c>
      <c r="J61" s="39">
        <f t="shared" si="24"/>
        <v>0</v>
      </c>
      <c r="K61" s="70">
        <f t="shared" si="24"/>
        <v>304000</v>
      </c>
      <c r="L61" s="70">
        <f t="shared" si="24"/>
        <v>21115</v>
      </c>
      <c r="M61" s="70">
        <f t="shared" si="24"/>
        <v>530000</v>
      </c>
      <c r="N61" s="70">
        <f t="shared" si="24"/>
        <v>21730</v>
      </c>
      <c r="O61" s="70">
        <f t="shared" si="24"/>
        <v>550000</v>
      </c>
      <c r="P61" s="53"/>
      <c r="Q61" s="4"/>
    </row>
    <row r="62" spans="1:15" ht="22.5" customHeight="1">
      <c r="A62" s="17">
        <v>423291</v>
      </c>
      <c r="B62" s="18" t="s">
        <v>72</v>
      </c>
      <c r="C62" s="19">
        <v>440000</v>
      </c>
      <c r="D62" s="19">
        <v>0</v>
      </c>
      <c r="E62" s="19">
        <v>515000</v>
      </c>
      <c r="F62" s="19">
        <v>54400</v>
      </c>
      <c r="G62" s="19">
        <v>89400</v>
      </c>
      <c r="H62" s="19">
        <v>139000</v>
      </c>
      <c r="I62" s="19">
        <v>117000</v>
      </c>
      <c r="J62" s="19">
        <v>0</v>
      </c>
      <c r="K62" s="71">
        <v>304000</v>
      </c>
      <c r="L62" s="67">
        <f t="shared" si="2"/>
        <v>21115</v>
      </c>
      <c r="M62" s="68">
        <v>530000</v>
      </c>
      <c r="N62" s="68">
        <f t="shared" si="3"/>
        <v>21730</v>
      </c>
      <c r="O62" s="68">
        <v>550000</v>
      </c>
    </row>
    <row r="63" spans="1:15" ht="31.5" customHeight="1">
      <c r="A63" s="35">
        <v>423300</v>
      </c>
      <c r="B63" s="36" t="s">
        <v>14</v>
      </c>
      <c r="C63" s="34">
        <f>SUM(C64)</f>
        <v>30000</v>
      </c>
      <c r="D63" s="34">
        <f>SUM(D64)</f>
        <v>0</v>
      </c>
      <c r="E63" s="34">
        <f>SUM(E64+E65)</f>
        <v>200000</v>
      </c>
      <c r="F63" s="34">
        <f aca="true" t="shared" si="25" ref="F63:O63">SUM(F64+F65)</f>
        <v>0</v>
      </c>
      <c r="G63" s="34">
        <f t="shared" si="25"/>
        <v>0</v>
      </c>
      <c r="H63" s="34">
        <f t="shared" si="25"/>
        <v>30000</v>
      </c>
      <c r="I63" s="34">
        <f t="shared" si="25"/>
        <v>0</v>
      </c>
      <c r="J63" s="34">
        <f t="shared" si="25"/>
        <v>0</v>
      </c>
      <c r="K63" s="72">
        <f>SUM(K64+K65)</f>
        <v>86604</v>
      </c>
      <c r="L63" s="72">
        <f t="shared" si="25"/>
        <v>8199.999999999998</v>
      </c>
      <c r="M63" s="72">
        <f t="shared" si="25"/>
        <v>180000</v>
      </c>
      <c r="N63" s="72">
        <f t="shared" si="25"/>
        <v>7379.999999999999</v>
      </c>
      <c r="O63" s="72">
        <f t="shared" si="25"/>
        <v>180000</v>
      </c>
    </row>
    <row r="64" spans="1:15" ht="30.75" customHeight="1">
      <c r="A64" s="17">
        <v>423399</v>
      </c>
      <c r="B64" s="18" t="s">
        <v>14</v>
      </c>
      <c r="C64" s="19">
        <v>30000</v>
      </c>
      <c r="D64" s="19">
        <v>0</v>
      </c>
      <c r="E64" s="19">
        <v>100000</v>
      </c>
      <c r="F64" s="19">
        <v>0</v>
      </c>
      <c r="G64" s="19">
        <v>0</v>
      </c>
      <c r="H64" s="19">
        <v>30000</v>
      </c>
      <c r="I64" s="19">
        <v>0</v>
      </c>
      <c r="J64" s="19">
        <v>0</v>
      </c>
      <c r="K64" s="71">
        <v>48000</v>
      </c>
      <c r="L64" s="67">
        <f t="shared" si="2"/>
        <v>4099.999999999999</v>
      </c>
      <c r="M64" s="68">
        <v>80000</v>
      </c>
      <c r="N64" s="68">
        <f t="shared" si="3"/>
        <v>3280</v>
      </c>
      <c r="O64" s="68">
        <v>80000</v>
      </c>
    </row>
    <row r="65" spans="1:15" ht="30.75" customHeight="1">
      <c r="A65" s="17">
        <v>423321</v>
      </c>
      <c r="B65" s="18" t="s">
        <v>91</v>
      </c>
      <c r="C65" s="19"/>
      <c r="D65" s="19"/>
      <c r="E65" s="19">
        <v>100000</v>
      </c>
      <c r="F65" s="19"/>
      <c r="G65" s="19"/>
      <c r="H65" s="19"/>
      <c r="I65" s="19"/>
      <c r="J65" s="19">
        <v>0</v>
      </c>
      <c r="K65" s="71">
        <v>38604</v>
      </c>
      <c r="L65" s="67">
        <f aca="true" t="shared" si="26" ref="L65:L119">SUM(E65*4.1/100)</f>
        <v>4099.999999999999</v>
      </c>
      <c r="M65" s="68">
        <v>100000</v>
      </c>
      <c r="N65" s="68">
        <f aca="true" t="shared" si="27" ref="N65:N120">SUM(M65*4.1/100)</f>
        <v>4099.999999999999</v>
      </c>
      <c r="O65" s="68">
        <v>100000</v>
      </c>
    </row>
    <row r="66" spans="1:15" ht="22.5" customHeight="1">
      <c r="A66" s="35">
        <v>423400</v>
      </c>
      <c r="B66" s="36" t="s">
        <v>15</v>
      </c>
      <c r="C66" s="34">
        <f>SUM(C69:C69)</f>
        <v>184800</v>
      </c>
      <c r="D66" s="34">
        <v>0</v>
      </c>
      <c r="E66" s="34">
        <f aca="true" t="shared" si="28" ref="E66:J66">SUM(E69:E70)</f>
        <v>526000</v>
      </c>
      <c r="F66" s="34">
        <f t="shared" si="28"/>
        <v>18000</v>
      </c>
      <c r="G66" s="34">
        <f t="shared" si="28"/>
        <v>54000</v>
      </c>
      <c r="H66" s="34">
        <f t="shared" si="28"/>
        <v>54000</v>
      </c>
      <c r="I66" s="34">
        <f t="shared" si="28"/>
        <v>54000</v>
      </c>
      <c r="J66" s="34">
        <f t="shared" si="28"/>
        <v>0</v>
      </c>
      <c r="K66" s="72">
        <f>SUM(K67:K70)</f>
        <v>390800</v>
      </c>
      <c r="L66" s="72">
        <f>SUM(L67:L70)</f>
        <v>21566</v>
      </c>
      <c r="M66" s="72">
        <f>SUM(M67:M70)</f>
        <v>613000</v>
      </c>
      <c r="N66" s="72">
        <f>SUM(N67:N70)</f>
        <v>21730</v>
      </c>
      <c r="O66" s="72">
        <f>SUM(O67:O70)</f>
        <v>635000</v>
      </c>
    </row>
    <row r="67" spans="1:15" ht="22.5" customHeight="1">
      <c r="A67" s="17">
        <v>423419</v>
      </c>
      <c r="B67" s="18" t="s">
        <v>113</v>
      </c>
      <c r="C67" s="34"/>
      <c r="D67" s="34"/>
      <c r="E67" s="34"/>
      <c r="F67" s="34"/>
      <c r="G67" s="34"/>
      <c r="H67" s="34"/>
      <c r="I67" s="34"/>
      <c r="J67" s="34"/>
      <c r="K67" s="68">
        <v>20000</v>
      </c>
      <c r="L67" s="73"/>
      <c r="M67" s="68">
        <v>0</v>
      </c>
      <c r="N67" s="68"/>
      <c r="O67" s="68">
        <v>0</v>
      </c>
    </row>
    <row r="68" spans="1:15" ht="22.5" customHeight="1">
      <c r="A68" s="17">
        <v>423432</v>
      </c>
      <c r="B68" s="18" t="s">
        <v>118</v>
      </c>
      <c r="C68" s="34"/>
      <c r="D68" s="34"/>
      <c r="E68" s="34"/>
      <c r="F68" s="34"/>
      <c r="G68" s="34"/>
      <c r="H68" s="34"/>
      <c r="I68" s="34"/>
      <c r="J68" s="34"/>
      <c r="K68" s="68">
        <v>0</v>
      </c>
      <c r="L68" s="73"/>
      <c r="M68" s="68">
        <v>83000</v>
      </c>
      <c r="N68" s="68"/>
      <c r="O68" s="68">
        <v>85000</v>
      </c>
    </row>
    <row r="69" spans="1:16" ht="22.5" customHeight="1">
      <c r="A69" s="17">
        <v>423441</v>
      </c>
      <c r="B69" s="18" t="s">
        <v>67</v>
      </c>
      <c r="C69" s="19">
        <v>184800</v>
      </c>
      <c r="D69" s="19">
        <v>0</v>
      </c>
      <c r="E69" s="19">
        <v>240000</v>
      </c>
      <c r="F69" s="28">
        <v>18000</v>
      </c>
      <c r="G69" s="19">
        <v>54000</v>
      </c>
      <c r="H69" s="19">
        <v>54000</v>
      </c>
      <c r="I69" s="19">
        <v>54000</v>
      </c>
      <c r="J69" s="19">
        <v>0</v>
      </c>
      <c r="K69" s="78">
        <v>190800</v>
      </c>
      <c r="L69" s="67">
        <f t="shared" si="26"/>
        <v>9839.999999999998</v>
      </c>
      <c r="M69" s="68">
        <v>240000</v>
      </c>
      <c r="N69" s="68">
        <f t="shared" si="27"/>
        <v>9839.999999999998</v>
      </c>
      <c r="O69" s="68">
        <v>250000</v>
      </c>
      <c r="P69" s="4">
        <v>21600</v>
      </c>
    </row>
    <row r="70" spans="1:15" ht="22.5" customHeight="1">
      <c r="A70" s="17">
        <v>423421</v>
      </c>
      <c r="B70" s="18" t="s">
        <v>100</v>
      </c>
      <c r="C70" s="19"/>
      <c r="D70" s="19"/>
      <c r="E70" s="19">
        <v>286000</v>
      </c>
      <c r="F70" s="28"/>
      <c r="G70" s="19"/>
      <c r="H70" s="19"/>
      <c r="I70" s="19"/>
      <c r="J70" s="19">
        <v>0</v>
      </c>
      <c r="K70" s="71">
        <v>180000</v>
      </c>
      <c r="L70" s="67">
        <f t="shared" si="26"/>
        <v>11726</v>
      </c>
      <c r="M70" s="68">
        <v>290000</v>
      </c>
      <c r="N70" s="68">
        <f t="shared" si="27"/>
        <v>11890</v>
      </c>
      <c r="O70" s="68">
        <v>300000</v>
      </c>
    </row>
    <row r="71" spans="1:15" ht="22.5" customHeight="1">
      <c r="A71" s="35">
        <v>423500</v>
      </c>
      <c r="B71" s="36" t="s">
        <v>16</v>
      </c>
      <c r="C71" s="34">
        <f>SUM(C72:C73)</f>
        <v>1104000</v>
      </c>
      <c r="D71" s="34">
        <v>0</v>
      </c>
      <c r="E71" s="34">
        <f>SUM(E72:E73)</f>
        <v>2156000</v>
      </c>
      <c r="F71" s="34">
        <f aca="true" t="shared" si="29" ref="F71:O71">SUM(F72:F73)</f>
        <v>263000</v>
      </c>
      <c r="G71" s="34">
        <f t="shared" si="29"/>
        <v>279000</v>
      </c>
      <c r="H71" s="34">
        <f t="shared" si="29"/>
        <v>285000</v>
      </c>
      <c r="I71" s="34">
        <f t="shared" si="29"/>
        <v>285000</v>
      </c>
      <c r="J71" s="34">
        <f t="shared" si="29"/>
        <v>0</v>
      </c>
      <c r="K71" s="72">
        <f t="shared" si="29"/>
        <v>1440000</v>
      </c>
      <c r="L71" s="72">
        <f t="shared" si="29"/>
        <v>88396</v>
      </c>
      <c r="M71" s="72">
        <f t="shared" si="29"/>
        <v>1446000</v>
      </c>
      <c r="N71" s="72">
        <f t="shared" si="29"/>
        <v>59285.999999999985</v>
      </c>
      <c r="O71" s="72">
        <f t="shared" si="29"/>
        <v>1446000</v>
      </c>
    </row>
    <row r="72" spans="1:15" ht="33" customHeight="1">
      <c r="A72" s="17">
        <v>423591</v>
      </c>
      <c r="B72" s="18" t="s">
        <v>54</v>
      </c>
      <c r="C72" s="19">
        <v>930000</v>
      </c>
      <c r="D72" s="19">
        <v>0</v>
      </c>
      <c r="E72" s="19">
        <v>936000</v>
      </c>
      <c r="F72" s="19">
        <v>214000</v>
      </c>
      <c r="G72" s="19">
        <v>240000</v>
      </c>
      <c r="H72" s="19">
        <v>240000</v>
      </c>
      <c r="I72" s="19">
        <v>240000</v>
      </c>
      <c r="J72" s="19">
        <v>0</v>
      </c>
      <c r="K72" s="71">
        <v>807000</v>
      </c>
      <c r="L72" s="67">
        <f t="shared" si="26"/>
        <v>38375.99999999999</v>
      </c>
      <c r="M72" s="68">
        <v>946000</v>
      </c>
      <c r="N72" s="68">
        <f t="shared" si="27"/>
        <v>38785.99999999999</v>
      </c>
      <c r="O72" s="68">
        <v>946000</v>
      </c>
    </row>
    <row r="73" spans="1:16" ht="33" customHeight="1">
      <c r="A73" s="17">
        <v>423599</v>
      </c>
      <c r="B73" s="18" t="s">
        <v>55</v>
      </c>
      <c r="C73" s="19">
        <v>174000</v>
      </c>
      <c r="D73" s="19">
        <v>0</v>
      </c>
      <c r="E73" s="19">
        <v>1220000</v>
      </c>
      <c r="F73" s="19">
        <v>49000</v>
      </c>
      <c r="G73" s="19">
        <v>39000</v>
      </c>
      <c r="H73" s="19">
        <v>45000</v>
      </c>
      <c r="I73" s="19">
        <v>45000</v>
      </c>
      <c r="J73" s="19">
        <v>0</v>
      </c>
      <c r="K73" s="78">
        <v>633000</v>
      </c>
      <c r="L73" s="67">
        <f t="shared" si="26"/>
        <v>50020</v>
      </c>
      <c r="M73" s="68">
        <v>500000</v>
      </c>
      <c r="N73" s="68">
        <f t="shared" si="27"/>
        <v>20499.999999999996</v>
      </c>
      <c r="O73" s="68">
        <v>500000</v>
      </c>
      <c r="P73" s="79">
        <v>29000</v>
      </c>
    </row>
    <row r="74" spans="1:15" ht="33" customHeight="1">
      <c r="A74" s="35">
        <v>423700</v>
      </c>
      <c r="B74" s="36" t="s">
        <v>17</v>
      </c>
      <c r="C74" s="34">
        <f>SUM(C75)</f>
        <v>25000</v>
      </c>
      <c r="D74" s="34">
        <f>SUM(D75)</f>
        <v>0</v>
      </c>
      <c r="E74" s="34">
        <f>SUM(E75)</f>
        <v>45000</v>
      </c>
      <c r="F74" s="34">
        <f aca="true" t="shared" si="30" ref="F74:O74">SUM(F75)</f>
        <v>8000</v>
      </c>
      <c r="G74" s="34">
        <f t="shared" si="30"/>
        <v>8000</v>
      </c>
      <c r="H74" s="34">
        <f t="shared" si="30"/>
        <v>20000</v>
      </c>
      <c r="I74" s="34">
        <f t="shared" si="30"/>
        <v>30000</v>
      </c>
      <c r="J74" s="34">
        <f t="shared" si="30"/>
        <v>0</v>
      </c>
      <c r="K74" s="72">
        <f t="shared" si="30"/>
        <v>42000</v>
      </c>
      <c r="L74" s="72">
        <f t="shared" si="30"/>
        <v>1844.9999999999998</v>
      </c>
      <c r="M74" s="72">
        <f t="shared" si="30"/>
        <v>45000</v>
      </c>
      <c r="N74" s="72">
        <f t="shared" si="30"/>
        <v>1844.9999999999998</v>
      </c>
      <c r="O74" s="72">
        <f t="shared" si="30"/>
        <v>45000</v>
      </c>
    </row>
    <row r="75" spans="1:15" ht="22.5" customHeight="1">
      <c r="A75" s="17">
        <v>423711</v>
      </c>
      <c r="B75" s="18" t="s">
        <v>17</v>
      </c>
      <c r="C75" s="19">
        <v>25000</v>
      </c>
      <c r="D75" s="19">
        <v>0</v>
      </c>
      <c r="E75" s="19">
        <v>45000</v>
      </c>
      <c r="F75" s="19">
        <v>8000</v>
      </c>
      <c r="G75" s="19">
        <v>8000</v>
      </c>
      <c r="H75" s="19">
        <v>20000</v>
      </c>
      <c r="I75" s="19">
        <v>30000</v>
      </c>
      <c r="J75" s="19">
        <v>0</v>
      </c>
      <c r="K75" s="71">
        <v>42000</v>
      </c>
      <c r="L75" s="67">
        <f t="shared" si="26"/>
        <v>1844.9999999999998</v>
      </c>
      <c r="M75" s="68">
        <v>45000</v>
      </c>
      <c r="N75" s="68">
        <f t="shared" si="27"/>
        <v>1844.9999999999998</v>
      </c>
      <c r="O75" s="68">
        <v>45000</v>
      </c>
    </row>
    <row r="76" spans="1:15" ht="22.5" customHeight="1">
      <c r="A76" s="35">
        <v>423900</v>
      </c>
      <c r="B76" s="36" t="s">
        <v>18</v>
      </c>
      <c r="C76" s="34">
        <f>SUM(C77)</f>
        <v>30000</v>
      </c>
      <c r="D76" s="34">
        <f>SUM(D77)</f>
        <v>0</v>
      </c>
      <c r="E76" s="34">
        <f>SUM(E77)</f>
        <v>112000</v>
      </c>
      <c r="F76" s="34">
        <f aca="true" t="shared" si="31" ref="F76:O76">SUM(F77)</f>
        <v>0</v>
      </c>
      <c r="G76" s="34">
        <f t="shared" si="31"/>
        <v>25200</v>
      </c>
      <c r="H76" s="34">
        <f t="shared" si="31"/>
        <v>35000</v>
      </c>
      <c r="I76" s="34">
        <f t="shared" si="31"/>
        <v>0</v>
      </c>
      <c r="J76" s="34">
        <f t="shared" si="31"/>
        <v>0</v>
      </c>
      <c r="K76" s="72">
        <f t="shared" si="31"/>
        <v>110000</v>
      </c>
      <c r="L76" s="72">
        <f t="shared" si="31"/>
        <v>4591.999999999999</v>
      </c>
      <c r="M76" s="72">
        <f t="shared" si="31"/>
        <v>115000</v>
      </c>
      <c r="N76" s="72">
        <f t="shared" si="31"/>
        <v>4714.999999999999</v>
      </c>
      <c r="O76" s="72">
        <f t="shared" si="31"/>
        <v>115000</v>
      </c>
    </row>
    <row r="77" spans="1:15" ht="22.5" customHeight="1">
      <c r="A77" s="17">
        <v>423911</v>
      </c>
      <c r="B77" s="18" t="s">
        <v>18</v>
      </c>
      <c r="C77" s="19">
        <v>30000</v>
      </c>
      <c r="D77" s="19">
        <v>0</v>
      </c>
      <c r="E77" s="19">
        <v>112000</v>
      </c>
      <c r="F77" s="19">
        <v>0</v>
      </c>
      <c r="G77" s="19">
        <v>25200</v>
      </c>
      <c r="H77" s="19">
        <v>35000</v>
      </c>
      <c r="I77" s="19">
        <v>0</v>
      </c>
      <c r="J77" s="19">
        <v>0</v>
      </c>
      <c r="K77" s="71">
        <v>110000</v>
      </c>
      <c r="L77" s="67">
        <f t="shared" si="26"/>
        <v>4591.999999999999</v>
      </c>
      <c r="M77" s="68">
        <v>115000</v>
      </c>
      <c r="N77" s="68">
        <f t="shared" si="27"/>
        <v>4714.999999999999</v>
      </c>
      <c r="O77" s="68">
        <v>115000</v>
      </c>
    </row>
    <row r="78" spans="1:17" s="3" customFormat="1" ht="22.5" customHeight="1">
      <c r="A78" s="23">
        <v>424000</v>
      </c>
      <c r="B78" s="24" t="s">
        <v>7</v>
      </c>
      <c r="C78" s="25">
        <f>SUM(+C80)</f>
        <v>20000</v>
      </c>
      <c r="D78" s="25">
        <f>SUM(+D80)</f>
        <v>0</v>
      </c>
      <c r="E78" s="25">
        <f>SUM(E79)</f>
        <v>150000</v>
      </c>
      <c r="F78" s="25">
        <f aca="true" t="shared" si="32" ref="F78:O79">SUM(F79)</f>
        <v>5000</v>
      </c>
      <c r="G78" s="25">
        <f t="shared" si="32"/>
        <v>10000</v>
      </c>
      <c r="H78" s="25">
        <f t="shared" si="32"/>
        <v>20000</v>
      </c>
      <c r="I78" s="25">
        <f t="shared" si="32"/>
        <v>0</v>
      </c>
      <c r="J78" s="25">
        <f t="shared" si="32"/>
        <v>0</v>
      </c>
      <c r="K78" s="69">
        <f t="shared" si="32"/>
        <v>37211</v>
      </c>
      <c r="L78" s="69">
        <f t="shared" si="32"/>
        <v>6150</v>
      </c>
      <c r="M78" s="69">
        <f t="shared" si="32"/>
        <v>50000</v>
      </c>
      <c r="N78" s="69">
        <f t="shared" si="32"/>
        <v>2049.9999999999995</v>
      </c>
      <c r="O78" s="69">
        <f t="shared" si="32"/>
        <v>50000</v>
      </c>
      <c r="P78" s="4"/>
      <c r="Q78" s="4"/>
    </row>
    <row r="79" spans="1:17" s="5" customFormat="1" ht="22.5" customHeight="1">
      <c r="A79" s="37">
        <v>424900</v>
      </c>
      <c r="B79" s="36" t="s">
        <v>19</v>
      </c>
      <c r="C79" s="39">
        <f>SUM(C80)</f>
        <v>20000</v>
      </c>
      <c r="D79" s="39">
        <v>0</v>
      </c>
      <c r="E79" s="39">
        <f>SUM(E80)</f>
        <v>150000</v>
      </c>
      <c r="F79" s="39">
        <f t="shared" si="32"/>
        <v>5000</v>
      </c>
      <c r="G79" s="39">
        <f t="shared" si="32"/>
        <v>10000</v>
      </c>
      <c r="H79" s="39">
        <f t="shared" si="32"/>
        <v>20000</v>
      </c>
      <c r="I79" s="39">
        <f t="shared" si="32"/>
        <v>0</v>
      </c>
      <c r="J79" s="39">
        <f t="shared" si="32"/>
        <v>0</v>
      </c>
      <c r="K79" s="70">
        <f t="shared" si="32"/>
        <v>37211</v>
      </c>
      <c r="L79" s="70">
        <f t="shared" si="32"/>
        <v>6150</v>
      </c>
      <c r="M79" s="70">
        <f t="shared" si="32"/>
        <v>50000</v>
      </c>
      <c r="N79" s="70">
        <f t="shared" si="32"/>
        <v>2049.9999999999995</v>
      </c>
      <c r="O79" s="70">
        <f t="shared" si="32"/>
        <v>50000</v>
      </c>
      <c r="P79" s="53"/>
      <c r="Q79" s="4"/>
    </row>
    <row r="80" spans="1:17" s="2" customFormat="1" ht="22.5" customHeight="1">
      <c r="A80" s="17">
        <v>424911</v>
      </c>
      <c r="B80" s="18" t="s">
        <v>19</v>
      </c>
      <c r="C80" s="19">
        <v>20000</v>
      </c>
      <c r="D80" s="19">
        <v>0</v>
      </c>
      <c r="E80" s="19">
        <v>150000</v>
      </c>
      <c r="F80" s="19">
        <v>5000</v>
      </c>
      <c r="G80" s="19">
        <v>10000</v>
      </c>
      <c r="H80" s="19">
        <v>20000</v>
      </c>
      <c r="I80" s="19">
        <v>0</v>
      </c>
      <c r="J80" s="19">
        <v>0</v>
      </c>
      <c r="K80" s="68">
        <v>37211</v>
      </c>
      <c r="L80" s="67">
        <f t="shared" si="26"/>
        <v>6150</v>
      </c>
      <c r="M80" s="68">
        <v>50000</v>
      </c>
      <c r="N80" s="68">
        <f t="shared" si="27"/>
        <v>2049.9999999999995</v>
      </c>
      <c r="O80" s="68">
        <v>50000</v>
      </c>
      <c r="P80" s="4"/>
      <c r="Q80" s="4"/>
    </row>
    <row r="81" spans="1:17" s="3" customFormat="1" ht="22.5" customHeight="1">
      <c r="A81" s="23">
        <v>425000</v>
      </c>
      <c r="B81" s="24" t="s">
        <v>8</v>
      </c>
      <c r="C81" s="25" t="e">
        <f>SUM(#REF!+C82)</f>
        <v>#REF!</v>
      </c>
      <c r="D81" s="25">
        <f>SUM(D82:D82)</f>
        <v>0</v>
      </c>
      <c r="E81" s="25">
        <f>SUM(E82)</f>
        <v>283000</v>
      </c>
      <c r="F81" s="25">
        <f aca="true" t="shared" si="33" ref="F81:O81">SUM(F82)</f>
        <v>3728</v>
      </c>
      <c r="G81" s="25">
        <f t="shared" si="33"/>
        <v>63000</v>
      </c>
      <c r="H81" s="25">
        <f t="shared" si="33"/>
        <v>87500</v>
      </c>
      <c r="I81" s="25">
        <f t="shared" si="33"/>
        <v>65000</v>
      </c>
      <c r="J81" s="25">
        <f t="shared" si="33"/>
        <v>0</v>
      </c>
      <c r="K81" s="69">
        <f t="shared" si="33"/>
        <v>190548</v>
      </c>
      <c r="L81" s="69">
        <f t="shared" si="33"/>
        <v>11603</v>
      </c>
      <c r="M81" s="69">
        <f t="shared" si="33"/>
        <v>252500</v>
      </c>
      <c r="N81" s="69">
        <f t="shared" si="33"/>
        <v>10352.499999999998</v>
      </c>
      <c r="O81" s="69">
        <f t="shared" si="33"/>
        <v>252500</v>
      </c>
      <c r="P81" s="4"/>
      <c r="Q81" s="4"/>
    </row>
    <row r="82" spans="1:15" ht="22.5" customHeight="1">
      <c r="A82" s="35">
        <v>425200</v>
      </c>
      <c r="B82" s="36" t="s">
        <v>20</v>
      </c>
      <c r="C82" s="34">
        <f>SUM(C83:C88)</f>
        <v>213000</v>
      </c>
      <c r="D82" s="34">
        <v>0</v>
      </c>
      <c r="E82" s="34">
        <f>SUM(E83:E88)</f>
        <v>283000</v>
      </c>
      <c r="F82" s="34">
        <f aca="true" t="shared" si="34" ref="F82:O82">SUM(F83:F88)</f>
        <v>3728</v>
      </c>
      <c r="G82" s="34">
        <f t="shared" si="34"/>
        <v>63000</v>
      </c>
      <c r="H82" s="34">
        <f t="shared" si="34"/>
        <v>87500</v>
      </c>
      <c r="I82" s="34">
        <f t="shared" si="34"/>
        <v>65000</v>
      </c>
      <c r="J82" s="34">
        <f t="shared" si="34"/>
        <v>0</v>
      </c>
      <c r="K82" s="72">
        <f t="shared" si="34"/>
        <v>190548</v>
      </c>
      <c r="L82" s="72">
        <f t="shared" si="34"/>
        <v>11603</v>
      </c>
      <c r="M82" s="72">
        <f t="shared" si="34"/>
        <v>252500</v>
      </c>
      <c r="N82" s="72">
        <f t="shared" si="34"/>
        <v>10352.499999999998</v>
      </c>
      <c r="O82" s="72">
        <f t="shared" si="34"/>
        <v>252500</v>
      </c>
    </row>
    <row r="83" spans="1:15" ht="22.5" customHeight="1">
      <c r="A83" s="17">
        <v>425211</v>
      </c>
      <c r="B83" s="18" t="s">
        <v>64</v>
      </c>
      <c r="C83" s="19">
        <v>100500</v>
      </c>
      <c r="D83" s="19">
        <v>0</v>
      </c>
      <c r="E83" s="19">
        <v>150000</v>
      </c>
      <c r="F83" s="19">
        <v>0</v>
      </c>
      <c r="G83" s="19">
        <v>25000</v>
      </c>
      <c r="H83" s="19">
        <v>30000</v>
      </c>
      <c r="I83" s="19">
        <v>30000</v>
      </c>
      <c r="J83" s="19">
        <v>0</v>
      </c>
      <c r="K83" s="71">
        <v>150000</v>
      </c>
      <c r="L83" s="67">
        <f t="shared" si="26"/>
        <v>6150</v>
      </c>
      <c r="M83" s="68">
        <v>120000</v>
      </c>
      <c r="N83" s="68">
        <f t="shared" si="27"/>
        <v>4919.999999999999</v>
      </c>
      <c r="O83" s="68">
        <v>120000</v>
      </c>
    </row>
    <row r="84" spans="1:15" ht="30.75" customHeight="1">
      <c r="A84" s="17">
        <v>425219</v>
      </c>
      <c r="B84" s="18" t="s">
        <v>65</v>
      </c>
      <c r="C84" s="19">
        <v>40000</v>
      </c>
      <c r="D84" s="19">
        <v>0</v>
      </c>
      <c r="E84" s="19">
        <v>50000</v>
      </c>
      <c r="F84" s="19">
        <v>3200</v>
      </c>
      <c r="G84" s="19">
        <v>8000</v>
      </c>
      <c r="H84" s="19">
        <v>15000</v>
      </c>
      <c r="I84" s="19">
        <v>15000</v>
      </c>
      <c r="J84" s="19">
        <v>0</v>
      </c>
      <c r="K84" s="71">
        <v>4000</v>
      </c>
      <c r="L84" s="67">
        <f t="shared" si="26"/>
        <v>2049.9999999999995</v>
      </c>
      <c r="M84" s="68">
        <v>40000</v>
      </c>
      <c r="N84" s="68">
        <f t="shared" si="27"/>
        <v>1640</v>
      </c>
      <c r="O84" s="68">
        <v>40000</v>
      </c>
    </row>
    <row r="85" spans="1:15" ht="22.5" customHeight="1">
      <c r="A85" s="17">
        <v>425222</v>
      </c>
      <c r="B85" s="18" t="s">
        <v>61</v>
      </c>
      <c r="C85" s="19">
        <v>30000</v>
      </c>
      <c r="D85" s="19">
        <v>0</v>
      </c>
      <c r="E85" s="19">
        <v>30000</v>
      </c>
      <c r="F85" s="19">
        <v>0</v>
      </c>
      <c r="G85" s="19">
        <v>10000</v>
      </c>
      <c r="H85" s="19">
        <v>20000</v>
      </c>
      <c r="I85" s="19">
        <v>20000</v>
      </c>
      <c r="J85" s="19">
        <v>0</v>
      </c>
      <c r="K85" s="71">
        <v>20000</v>
      </c>
      <c r="L85" s="67">
        <f t="shared" si="26"/>
        <v>1229.9999999999998</v>
      </c>
      <c r="M85" s="68">
        <v>30000</v>
      </c>
      <c r="N85" s="68">
        <f t="shared" si="27"/>
        <v>1229.9999999999998</v>
      </c>
      <c r="O85" s="68">
        <v>30000</v>
      </c>
    </row>
    <row r="86" spans="1:15" ht="30.75" customHeight="1">
      <c r="A86" s="17">
        <v>425229</v>
      </c>
      <c r="B86" s="18" t="s">
        <v>71</v>
      </c>
      <c r="C86" s="19">
        <v>10000</v>
      </c>
      <c r="D86" s="19">
        <v>0</v>
      </c>
      <c r="E86" s="19">
        <v>20000</v>
      </c>
      <c r="F86" s="19">
        <v>0</v>
      </c>
      <c r="G86" s="19">
        <v>10000</v>
      </c>
      <c r="H86" s="19">
        <v>0</v>
      </c>
      <c r="I86" s="19">
        <v>0</v>
      </c>
      <c r="J86" s="19">
        <v>0</v>
      </c>
      <c r="K86" s="71">
        <v>13600</v>
      </c>
      <c r="L86" s="67">
        <f t="shared" si="26"/>
        <v>820</v>
      </c>
      <c r="M86" s="68">
        <v>30000</v>
      </c>
      <c r="N86" s="68">
        <f t="shared" si="27"/>
        <v>1229.9999999999998</v>
      </c>
      <c r="O86" s="68">
        <v>30000</v>
      </c>
    </row>
    <row r="87" spans="1:15" ht="30.75" customHeight="1">
      <c r="A87" s="17">
        <v>425281</v>
      </c>
      <c r="B87" s="18" t="s">
        <v>62</v>
      </c>
      <c r="C87" s="19">
        <v>2500</v>
      </c>
      <c r="D87" s="19">
        <v>0</v>
      </c>
      <c r="E87" s="19">
        <v>3000</v>
      </c>
      <c r="F87" s="19">
        <v>528</v>
      </c>
      <c r="G87" s="19">
        <v>0</v>
      </c>
      <c r="H87" s="19">
        <v>2500</v>
      </c>
      <c r="I87" s="19">
        <v>0</v>
      </c>
      <c r="J87" s="19">
        <v>0</v>
      </c>
      <c r="K87" s="71">
        <v>648</v>
      </c>
      <c r="L87" s="67">
        <f t="shared" si="26"/>
        <v>122.99999999999999</v>
      </c>
      <c r="M87" s="68">
        <v>2500</v>
      </c>
      <c r="N87" s="68">
        <f t="shared" si="27"/>
        <v>102.5</v>
      </c>
      <c r="O87" s="68">
        <v>2500</v>
      </c>
    </row>
    <row r="88" spans="1:15" ht="30.75" customHeight="1">
      <c r="A88" s="17">
        <v>425291</v>
      </c>
      <c r="B88" s="18" t="s">
        <v>63</v>
      </c>
      <c r="C88" s="19">
        <v>30000</v>
      </c>
      <c r="D88" s="19">
        <v>0</v>
      </c>
      <c r="E88" s="19">
        <f>SUM(F88:I88)</f>
        <v>30000</v>
      </c>
      <c r="F88" s="19">
        <v>0</v>
      </c>
      <c r="G88" s="19">
        <v>10000</v>
      </c>
      <c r="H88" s="19">
        <v>20000</v>
      </c>
      <c r="I88" s="19">
        <v>0</v>
      </c>
      <c r="J88" s="19">
        <v>0</v>
      </c>
      <c r="K88" s="71">
        <v>2300</v>
      </c>
      <c r="L88" s="67">
        <f t="shared" si="26"/>
        <v>1229.9999999999998</v>
      </c>
      <c r="M88" s="68">
        <v>30000</v>
      </c>
      <c r="N88" s="68">
        <f t="shared" si="27"/>
        <v>1229.9999999999998</v>
      </c>
      <c r="O88" s="68">
        <v>30000</v>
      </c>
    </row>
    <row r="89" spans="1:17" s="3" customFormat="1" ht="22.5" customHeight="1">
      <c r="A89" s="23">
        <v>426000</v>
      </c>
      <c r="B89" s="24" t="s">
        <v>9</v>
      </c>
      <c r="C89" s="25">
        <f aca="true" t="shared" si="35" ref="C89:J89">SUM(C91+C94+C95+C99+C101)</f>
        <v>475000</v>
      </c>
      <c r="D89" s="25">
        <f t="shared" si="35"/>
        <v>0</v>
      </c>
      <c r="E89" s="25">
        <f t="shared" si="35"/>
        <v>1015000</v>
      </c>
      <c r="F89" s="25">
        <f t="shared" si="35"/>
        <v>137800</v>
      </c>
      <c r="G89" s="25">
        <f t="shared" si="35"/>
        <v>180000</v>
      </c>
      <c r="H89" s="25">
        <f t="shared" si="35"/>
        <v>188000</v>
      </c>
      <c r="I89" s="25">
        <f t="shared" si="35"/>
        <v>75000</v>
      </c>
      <c r="J89" s="25">
        <f t="shared" si="35"/>
        <v>0</v>
      </c>
      <c r="K89" s="69">
        <f>SUM(K90+K93+K95+K99+K101)</f>
        <v>650000</v>
      </c>
      <c r="L89" s="69">
        <f>SUM(L90+L93+L95+L99+L101)</f>
        <v>41615</v>
      </c>
      <c r="M89" s="69">
        <f>SUM(M90+M93+M95+M99+M101)</f>
        <v>807000</v>
      </c>
      <c r="N89" s="69">
        <f>SUM(N90+N93+N95+N99+N101)</f>
        <v>31446.999999999993</v>
      </c>
      <c r="O89" s="69">
        <f>SUM(O90+O93+O95+O99+O101)</f>
        <v>807000</v>
      </c>
      <c r="P89" s="4"/>
      <c r="Q89" s="4"/>
    </row>
    <row r="90" spans="1:17" s="5" customFormat="1" ht="22.5" customHeight="1">
      <c r="A90" s="37">
        <v>426100</v>
      </c>
      <c r="B90" s="38" t="s">
        <v>21</v>
      </c>
      <c r="C90" s="39">
        <f aca="true" t="shared" si="36" ref="C90:J90">SUM(C91)</f>
        <v>100000</v>
      </c>
      <c r="D90" s="39">
        <f t="shared" si="36"/>
        <v>0</v>
      </c>
      <c r="E90" s="39">
        <f t="shared" si="36"/>
        <v>150000</v>
      </c>
      <c r="F90" s="39">
        <f t="shared" si="36"/>
        <v>32000</v>
      </c>
      <c r="G90" s="39">
        <f t="shared" si="36"/>
        <v>50000</v>
      </c>
      <c r="H90" s="39">
        <f t="shared" si="36"/>
        <v>33000</v>
      </c>
      <c r="I90" s="39">
        <f t="shared" si="36"/>
        <v>0</v>
      </c>
      <c r="J90" s="39">
        <f t="shared" si="36"/>
        <v>0</v>
      </c>
      <c r="K90" s="70">
        <f>SUM(K91+K92)</f>
        <v>180000</v>
      </c>
      <c r="L90" s="70">
        <f>SUM(L91+L92)</f>
        <v>6150</v>
      </c>
      <c r="M90" s="70">
        <f>SUM(M91+M92)</f>
        <v>100000</v>
      </c>
      <c r="N90" s="70">
        <f>SUM(N91+N92)</f>
        <v>4099.999999999999</v>
      </c>
      <c r="O90" s="70">
        <f>SUM(O91+O92)</f>
        <v>100000</v>
      </c>
      <c r="P90" s="53"/>
      <c r="Q90" s="4"/>
    </row>
    <row r="91" spans="1:15" ht="22.5" customHeight="1">
      <c r="A91" s="17">
        <v>426111</v>
      </c>
      <c r="B91" s="18" t="s">
        <v>75</v>
      </c>
      <c r="C91" s="19">
        <v>100000</v>
      </c>
      <c r="D91" s="19">
        <v>0</v>
      </c>
      <c r="E91" s="19">
        <v>150000</v>
      </c>
      <c r="F91" s="19">
        <v>32000</v>
      </c>
      <c r="G91" s="19">
        <v>50000</v>
      </c>
      <c r="H91" s="19">
        <v>33000</v>
      </c>
      <c r="I91" s="19">
        <v>0</v>
      </c>
      <c r="J91" s="19">
        <v>0</v>
      </c>
      <c r="K91" s="71">
        <v>100000</v>
      </c>
      <c r="L91" s="67">
        <f t="shared" si="26"/>
        <v>6150</v>
      </c>
      <c r="M91" s="68">
        <v>100000</v>
      </c>
      <c r="N91" s="68">
        <f t="shared" si="27"/>
        <v>4099.999999999999</v>
      </c>
      <c r="O91" s="68">
        <v>100000</v>
      </c>
    </row>
    <row r="92" spans="1:15" ht="22.5" customHeight="1">
      <c r="A92" s="17">
        <v>426129</v>
      </c>
      <c r="B92" s="18" t="s">
        <v>112</v>
      </c>
      <c r="C92" s="19"/>
      <c r="D92" s="19"/>
      <c r="E92" s="19"/>
      <c r="F92" s="19"/>
      <c r="G92" s="19"/>
      <c r="H92" s="19"/>
      <c r="I92" s="19"/>
      <c r="J92" s="19"/>
      <c r="K92" s="71">
        <v>80000</v>
      </c>
      <c r="L92" s="67"/>
      <c r="M92" s="68">
        <v>0</v>
      </c>
      <c r="N92" s="68"/>
      <c r="O92" s="68">
        <v>0</v>
      </c>
    </row>
    <row r="93" spans="1:15" ht="32.25" customHeight="1">
      <c r="A93" s="35">
        <v>426300</v>
      </c>
      <c r="B93" s="18" t="s">
        <v>74</v>
      </c>
      <c r="C93" s="34">
        <f>SUM(C94)</f>
        <v>80000</v>
      </c>
      <c r="D93" s="34">
        <f>SUM(D94)</f>
        <v>0</v>
      </c>
      <c r="E93" s="34">
        <f>SUM(E94)</f>
        <v>250000</v>
      </c>
      <c r="F93" s="34">
        <f aca="true" t="shared" si="37" ref="F93:O93">SUM(F94)</f>
        <v>41800</v>
      </c>
      <c r="G93" s="34">
        <f t="shared" si="37"/>
        <v>5000</v>
      </c>
      <c r="H93" s="34">
        <f t="shared" si="37"/>
        <v>30000</v>
      </c>
      <c r="I93" s="34">
        <f t="shared" si="37"/>
        <v>0</v>
      </c>
      <c r="J93" s="34">
        <f t="shared" si="37"/>
        <v>0</v>
      </c>
      <c r="K93" s="72">
        <f>SUM(K94)</f>
        <v>150000</v>
      </c>
      <c r="L93" s="72">
        <f t="shared" si="37"/>
        <v>10249.999999999998</v>
      </c>
      <c r="M93" s="72">
        <f t="shared" si="37"/>
        <v>200000</v>
      </c>
      <c r="N93" s="72">
        <f t="shared" si="37"/>
        <v>8199.999999999998</v>
      </c>
      <c r="O93" s="72">
        <f t="shared" si="37"/>
        <v>200000</v>
      </c>
    </row>
    <row r="94" spans="1:15" ht="32.25" customHeight="1">
      <c r="A94" s="17">
        <v>426311</v>
      </c>
      <c r="B94" s="18" t="s">
        <v>92</v>
      </c>
      <c r="C94" s="19">
        <v>80000</v>
      </c>
      <c r="D94" s="19">
        <v>0</v>
      </c>
      <c r="E94" s="19">
        <v>250000</v>
      </c>
      <c r="F94" s="19">
        <v>41800</v>
      </c>
      <c r="G94" s="19">
        <v>5000</v>
      </c>
      <c r="H94" s="19">
        <v>30000</v>
      </c>
      <c r="I94" s="19">
        <v>0</v>
      </c>
      <c r="J94" s="19">
        <v>0</v>
      </c>
      <c r="K94" s="71">
        <v>150000</v>
      </c>
      <c r="L94" s="67">
        <f t="shared" si="26"/>
        <v>10249.999999999998</v>
      </c>
      <c r="M94" s="68">
        <v>200000</v>
      </c>
      <c r="N94" s="68">
        <f t="shared" si="27"/>
        <v>8199.999999999998</v>
      </c>
      <c r="O94" s="68">
        <v>200000</v>
      </c>
    </row>
    <row r="95" spans="1:15" ht="22.5" customHeight="1">
      <c r="A95" s="35">
        <v>426400</v>
      </c>
      <c r="B95" s="36" t="s">
        <v>22</v>
      </c>
      <c r="C95" s="34">
        <f>SUM(C96:C98)</f>
        <v>270000</v>
      </c>
      <c r="D95" s="34">
        <v>0</v>
      </c>
      <c r="E95" s="34">
        <f aca="true" t="shared" si="38" ref="E95:O95">SUM(E96:E98)</f>
        <v>545000</v>
      </c>
      <c r="F95" s="34">
        <f t="shared" si="38"/>
        <v>53000</v>
      </c>
      <c r="G95" s="34">
        <f t="shared" si="38"/>
        <v>110000</v>
      </c>
      <c r="H95" s="34">
        <f t="shared" si="38"/>
        <v>105000</v>
      </c>
      <c r="I95" s="34">
        <f t="shared" si="38"/>
        <v>75000</v>
      </c>
      <c r="J95" s="34">
        <f t="shared" si="38"/>
        <v>0</v>
      </c>
      <c r="K95" s="72">
        <f t="shared" si="38"/>
        <v>270000</v>
      </c>
      <c r="L95" s="72">
        <f t="shared" si="38"/>
        <v>22344.999999999996</v>
      </c>
      <c r="M95" s="72">
        <f t="shared" si="38"/>
        <v>445000</v>
      </c>
      <c r="N95" s="72">
        <f t="shared" si="38"/>
        <v>18244.999999999996</v>
      </c>
      <c r="O95" s="72">
        <f t="shared" si="38"/>
        <v>445000</v>
      </c>
    </row>
    <row r="96" spans="1:15" ht="22.5" customHeight="1">
      <c r="A96" s="17">
        <v>426411</v>
      </c>
      <c r="B96" s="18" t="s">
        <v>56</v>
      </c>
      <c r="C96" s="19">
        <v>210000</v>
      </c>
      <c r="D96" s="19">
        <v>0</v>
      </c>
      <c r="E96" s="19">
        <v>500000</v>
      </c>
      <c r="F96" s="19">
        <v>53000</v>
      </c>
      <c r="G96" s="19">
        <v>80000</v>
      </c>
      <c r="H96" s="19">
        <v>80000</v>
      </c>
      <c r="I96" s="19">
        <v>70000</v>
      </c>
      <c r="J96" s="19">
        <v>0</v>
      </c>
      <c r="K96" s="71">
        <v>270000</v>
      </c>
      <c r="L96" s="67">
        <f t="shared" si="26"/>
        <v>20499.999999999996</v>
      </c>
      <c r="M96" s="68">
        <v>400000</v>
      </c>
      <c r="N96" s="68">
        <f t="shared" si="27"/>
        <v>16399.999999999996</v>
      </c>
      <c r="O96" s="68">
        <v>400000</v>
      </c>
    </row>
    <row r="97" spans="1:15" ht="22.5" customHeight="1">
      <c r="A97" s="17">
        <v>426413</v>
      </c>
      <c r="B97" s="18" t="s">
        <v>57</v>
      </c>
      <c r="C97" s="19">
        <v>10000</v>
      </c>
      <c r="D97" s="19">
        <v>0</v>
      </c>
      <c r="E97" s="19">
        <v>15000</v>
      </c>
      <c r="F97" s="19">
        <v>0</v>
      </c>
      <c r="G97" s="19">
        <v>5000</v>
      </c>
      <c r="H97" s="19">
        <v>5000</v>
      </c>
      <c r="I97" s="19">
        <v>0</v>
      </c>
      <c r="J97" s="19">
        <v>0</v>
      </c>
      <c r="K97" s="71">
        <v>0</v>
      </c>
      <c r="L97" s="67">
        <f t="shared" si="26"/>
        <v>614.9999999999999</v>
      </c>
      <c r="M97" s="68">
        <v>15000</v>
      </c>
      <c r="N97" s="68">
        <f t="shared" si="27"/>
        <v>614.9999999999999</v>
      </c>
      <c r="O97" s="68">
        <v>15000</v>
      </c>
    </row>
    <row r="98" spans="1:15" ht="22.5" customHeight="1">
      <c r="A98" s="17">
        <v>426491</v>
      </c>
      <c r="B98" s="18" t="s">
        <v>58</v>
      </c>
      <c r="C98" s="19">
        <v>50000</v>
      </c>
      <c r="D98" s="19">
        <v>0</v>
      </c>
      <c r="E98" s="19">
        <v>30000</v>
      </c>
      <c r="F98" s="19">
        <v>0</v>
      </c>
      <c r="G98" s="19">
        <v>25000</v>
      </c>
      <c r="H98" s="19">
        <v>20000</v>
      </c>
      <c r="I98" s="19">
        <v>5000</v>
      </c>
      <c r="J98" s="19">
        <v>0</v>
      </c>
      <c r="K98" s="71">
        <v>0</v>
      </c>
      <c r="L98" s="67">
        <f t="shared" si="26"/>
        <v>1229.9999999999998</v>
      </c>
      <c r="M98" s="68">
        <v>30000</v>
      </c>
      <c r="N98" s="68">
        <f t="shared" si="27"/>
        <v>1229.9999999999998</v>
      </c>
      <c r="O98" s="68">
        <v>30000</v>
      </c>
    </row>
    <row r="99" spans="1:15" ht="22.5" customHeight="1">
      <c r="A99" s="35">
        <v>426800</v>
      </c>
      <c r="B99" s="36" t="s">
        <v>24</v>
      </c>
      <c r="C99" s="34">
        <f>SUM(C100)</f>
        <v>5000</v>
      </c>
      <c r="D99" s="34">
        <f>SUM(D100)</f>
        <v>0</v>
      </c>
      <c r="E99" s="34">
        <f>SUM(E100)</f>
        <v>10000</v>
      </c>
      <c r="F99" s="34">
        <f aca="true" t="shared" si="39" ref="F99:O99">SUM(F100)</f>
        <v>0</v>
      </c>
      <c r="G99" s="34">
        <f t="shared" si="39"/>
        <v>5000</v>
      </c>
      <c r="H99" s="34">
        <f t="shared" si="39"/>
        <v>5000</v>
      </c>
      <c r="I99" s="34">
        <f t="shared" si="39"/>
        <v>0</v>
      </c>
      <c r="J99" s="34">
        <f t="shared" si="39"/>
        <v>0</v>
      </c>
      <c r="K99" s="72">
        <f t="shared" si="39"/>
        <v>0</v>
      </c>
      <c r="L99" s="72">
        <f t="shared" si="39"/>
        <v>410</v>
      </c>
      <c r="M99" s="72">
        <f t="shared" si="39"/>
        <v>12000</v>
      </c>
      <c r="N99" s="72">
        <f t="shared" si="39"/>
        <v>491.99999999999994</v>
      </c>
      <c r="O99" s="72">
        <f t="shared" si="39"/>
        <v>12000</v>
      </c>
    </row>
    <row r="100" spans="1:15" ht="22.5" customHeight="1">
      <c r="A100" s="17">
        <v>426811</v>
      </c>
      <c r="B100" s="18" t="s">
        <v>24</v>
      </c>
      <c r="C100" s="19">
        <v>5000</v>
      </c>
      <c r="D100" s="19">
        <v>0</v>
      </c>
      <c r="E100" s="19">
        <v>10000</v>
      </c>
      <c r="F100" s="19">
        <v>0</v>
      </c>
      <c r="G100" s="19">
        <v>5000</v>
      </c>
      <c r="H100" s="19">
        <v>5000</v>
      </c>
      <c r="I100" s="19">
        <v>0</v>
      </c>
      <c r="J100" s="19">
        <v>0</v>
      </c>
      <c r="K100" s="71">
        <v>0</v>
      </c>
      <c r="L100" s="67">
        <f t="shared" si="26"/>
        <v>410</v>
      </c>
      <c r="M100" s="68">
        <v>12000</v>
      </c>
      <c r="N100" s="68">
        <f t="shared" si="27"/>
        <v>491.99999999999994</v>
      </c>
      <c r="O100" s="68">
        <v>12000</v>
      </c>
    </row>
    <row r="101" spans="1:15" ht="22.5" customHeight="1">
      <c r="A101" s="35">
        <v>426900</v>
      </c>
      <c r="B101" s="36" t="s">
        <v>23</v>
      </c>
      <c r="C101" s="34">
        <f aca="true" t="shared" si="40" ref="C101:J101">SUM(C103)</f>
        <v>20000</v>
      </c>
      <c r="D101" s="34">
        <f t="shared" si="40"/>
        <v>0</v>
      </c>
      <c r="E101" s="34">
        <f t="shared" si="40"/>
        <v>60000</v>
      </c>
      <c r="F101" s="34">
        <f t="shared" si="40"/>
        <v>11000</v>
      </c>
      <c r="G101" s="34">
        <f t="shared" si="40"/>
        <v>10000</v>
      </c>
      <c r="H101" s="34">
        <f t="shared" si="40"/>
        <v>15000</v>
      </c>
      <c r="I101" s="34">
        <f t="shared" si="40"/>
        <v>0</v>
      </c>
      <c r="J101" s="34">
        <f t="shared" si="40"/>
        <v>0</v>
      </c>
      <c r="K101" s="74">
        <f>SUM(K103+K102)</f>
        <v>50000</v>
      </c>
      <c r="L101" s="74">
        <f>SUM(L103+L102)</f>
        <v>2459.9999999999995</v>
      </c>
      <c r="M101" s="74">
        <f>SUM(M103+M102)</f>
        <v>50000</v>
      </c>
      <c r="N101" s="74">
        <f>SUM(N103+N102)</f>
        <v>410</v>
      </c>
      <c r="O101" s="74">
        <f>SUM(O103+O102)</f>
        <v>50000</v>
      </c>
    </row>
    <row r="102" spans="1:15" ht="22.5" customHeight="1">
      <c r="A102" s="17">
        <v>426911</v>
      </c>
      <c r="B102" s="18" t="s">
        <v>104</v>
      </c>
      <c r="C102" s="19"/>
      <c r="D102" s="19"/>
      <c r="E102" s="19"/>
      <c r="F102" s="19"/>
      <c r="G102" s="19"/>
      <c r="H102" s="19"/>
      <c r="I102" s="19"/>
      <c r="J102" s="19"/>
      <c r="K102" s="68">
        <v>40000</v>
      </c>
      <c r="L102" s="75"/>
      <c r="M102" s="68">
        <v>40000</v>
      </c>
      <c r="N102" s="68"/>
      <c r="O102" s="68">
        <v>40000</v>
      </c>
    </row>
    <row r="103" spans="1:15" ht="22.5" customHeight="1">
      <c r="A103" s="17">
        <v>426919</v>
      </c>
      <c r="B103" s="18" t="s">
        <v>23</v>
      </c>
      <c r="C103" s="19">
        <v>20000</v>
      </c>
      <c r="D103" s="19">
        <v>0</v>
      </c>
      <c r="E103" s="19">
        <v>60000</v>
      </c>
      <c r="F103" s="19">
        <v>11000</v>
      </c>
      <c r="G103" s="19">
        <v>10000</v>
      </c>
      <c r="H103" s="19">
        <v>15000</v>
      </c>
      <c r="I103" s="19">
        <v>0</v>
      </c>
      <c r="J103" s="19">
        <v>0</v>
      </c>
      <c r="K103" s="71">
        <v>10000</v>
      </c>
      <c r="L103" s="67">
        <f t="shared" si="26"/>
        <v>2459.9999999999995</v>
      </c>
      <c r="M103" s="68">
        <v>10000</v>
      </c>
      <c r="N103" s="68">
        <f t="shared" si="27"/>
        <v>410</v>
      </c>
      <c r="O103" s="68">
        <v>10000</v>
      </c>
    </row>
    <row r="104" spans="1:15" ht="22.5" customHeight="1">
      <c r="A104" s="30">
        <v>465000</v>
      </c>
      <c r="B104" s="31" t="s">
        <v>42</v>
      </c>
      <c r="C104" s="32">
        <f>SUM(C106)</f>
        <v>1000000</v>
      </c>
      <c r="D104" s="32">
        <v>0</v>
      </c>
      <c r="E104" s="32">
        <f>SUM(E105)</f>
        <v>1700000</v>
      </c>
      <c r="F104" s="32">
        <f aca="true" t="shared" si="41" ref="F104:O105">SUM(F105)</f>
        <v>283452</v>
      </c>
      <c r="G104" s="32">
        <f t="shared" si="41"/>
        <v>300000</v>
      </c>
      <c r="H104" s="32">
        <f t="shared" si="41"/>
        <v>300000</v>
      </c>
      <c r="I104" s="32">
        <f t="shared" si="41"/>
        <v>300000</v>
      </c>
      <c r="J104" s="32">
        <f t="shared" si="41"/>
        <v>0</v>
      </c>
      <c r="K104" s="69">
        <f t="shared" si="41"/>
        <v>1287000</v>
      </c>
      <c r="L104" s="69">
        <f t="shared" si="41"/>
        <v>69699.99999999999</v>
      </c>
      <c r="M104" s="69">
        <f t="shared" si="41"/>
        <v>1550000</v>
      </c>
      <c r="N104" s="69">
        <f t="shared" si="41"/>
        <v>63549.99999999999</v>
      </c>
      <c r="O104" s="69">
        <f t="shared" si="41"/>
        <v>1550000</v>
      </c>
    </row>
    <row r="105" spans="1:15" ht="22.5" customHeight="1">
      <c r="A105" s="37">
        <v>465100</v>
      </c>
      <c r="B105" s="38" t="s">
        <v>76</v>
      </c>
      <c r="C105" s="39">
        <f>SUM(C106)</f>
        <v>1000000</v>
      </c>
      <c r="D105" s="39">
        <f>SUM(D106)</f>
        <v>0</v>
      </c>
      <c r="E105" s="39">
        <f>SUM(E106)</f>
        <v>1700000</v>
      </c>
      <c r="F105" s="39">
        <f t="shared" si="41"/>
        <v>283452</v>
      </c>
      <c r="G105" s="39">
        <f t="shared" si="41"/>
        <v>300000</v>
      </c>
      <c r="H105" s="39">
        <f t="shared" si="41"/>
        <v>300000</v>
      </c>
      <c r="I105" s="39">
        <f t="shared" si="41"/>
        <v>300000</v>
      </c>
      <c r="J105" s="39">
        <f t="shared" si="41"/>
        <v>0</v>
      </c>
      <c r="K105" s="70">
        <f t="shared" si="41"/>
        <v>1287000</v>
      </c>
      <c r="L105" s="70">
        <f t="shared" si="41"/>
        <v>69699.99999999999</v>
      </c>
      <c r="M105" s="70">
        <f t="shared" si="41"/>
        <v>1550000</v>
      </c>
      <c r="N105" s="70">
        <f t="shared" si="41"/>
        <v>63549.99999999999</v>
      </c>
      <c r="O105" s="70">
        <f t="shared" si="41"/>
        <v>1550000</v>
      </c>
    </row>
    <row r="106" spans="1:15" ht="22.5" customHeight="1">
      <c r="A106" s="26">
        <v>465112</v>
      </c>
      <c r="B106" s="27" t="s">
        <v>66</v>
      </c>
      <c r="C106" s="28">
        <v>1000000</v>
      </c>
      <c r="D106" s="28">
        <v>0</v>
      </c>
      <c r="E106" s="28">
        <v>1700000</v>
      </c>
      <c r="F106" s="28">
        <v>283452</v>
      </c>
      <c r="G106" s="28">
        <v>300000</v>
      </c>
      <c r="H106" s="28">
        <v>300000</v>
      </c>
      <c r="I106" s="28">
        <v>300000</v>
      </c>
      <c r="J106" s="28">
        <v>0</v>
      </c>
      <c r="K106" s="71">
        <v>1287000</v>
      </c>
      <c r="L106" s="67">
        <f t="shared" si="26"/>
        <v>69699.99999999999</v>
      </c>
      <c r="M106" s="68">
        <v>1550000</v>
      </c>
      <c r="N106" s="68">
        <f t="shared" si="27"/>
        <v>63549.99999999999</v>
      </c>
      <c r="O106" s="68">
        <v>1550000</v>
      </c>
    </row>
    <row r="107" spans="1:17" s="3" customFormat="1" ht="22.5" customHeight="1">
      <c r="A107" s="23">
        <v>482000</v>
      </c>
      <c r="B107" s="24" t="s">
        <v>10</v>
      </c>
      <c r="C107" s="25">
        <f aca="true" t="shared" si="42" ref="C107:O107">SUM(C108+C110)</f>
        <v>103000</v>
      </c>
      <c r="D107" s="25">
        <f t="shared" si="42"/>
        <v>0</v>
      </c>
      <c r="E107" s="25">
        <f t="shared" si="42"/>
        <v>382000</v>
      </c>
      <c r="F107" s="25">
        <f t="shared" si="42"/>
        <v>13000</v>
      </c>
      <c r="G107" s="25">
        <f t="shared" si="42"/>
        <v>16000</v>
      </c>
      <c r="H107" s="25">
        <f t="shared" si="42"/>
        <v>46000</v>
      </c>
      <c r="I107" s="25">
        <f t="shared" si="42"/>
        <v>51000</v>
      </c>
      <c r="J107" s="25">
        <f t="shared" si="42"/>
        <v>0</v>
      </c>
      <c r="K107" s="69">
        <f t="shared" si="42"/>
        <v>78000</v>
      </c>
      <c r="L107" s="69">
        <f t="shared" si="42"/>
        <v>15662</v>
      </c>
      <c r="M107" s="69">
        <f t="shared" si="42"/>
        <v>209000</v>
      </c>
      <c r="N107" s="69">
        <f t="shared" si="42"/>
        <v>6519</v>
      </c>
      <c r="O107" s="69">
        <f t="shared" si="42"/>
        <v>221000</v>
      </c>
      <c r="P107" s="4"/>
      <c r="Q107" s="4"/>
    </row>
    <row r="108" spans="1:15" ht="22.5" customHeight="1">
      <c r="A108" s="35">
        <v>482100</v>
      </c>
      <c r="B108" s="36" t="s">
        <v>25</v>
      </c>
      <c r="C108" s="34">
        <f>SUM(C109)</f>
        <v>45000</v>
      </c>
      <c r="D108" s="34">
        <v>0</v>
      </c>
      <c r="E108" s="34">
        <f>SUM(E109)</f>
        <v>30000</v>
      </c>
      <c r="F108" s="34">
        <f aca="true" t="shared" si="43" ref="F108:O108">SUM(F109)</f>
        <v>0</v>
      </c>
      <c r="G108" s="34">
        <f t="shared" si="43"/>
        <v>0</v>
      </c>
      <c r="H108" s="34">
        <f t="shared" si="43"/>
        <v>20000</v>
      </c>
      <c r="I108" s="34">
        <f t="shared" si="43"/>
        <v>25000</v>
      </c>
      <c r="J108" s="34">
        <f t="shared" si="43"/>
        <v>0</v>
      </c>
      <c r="K108" s="72">
        <f t="shared" si="43"/>
        <v>20000</v>
      </c>
      <c r="L108" s="72">
        <f t="shared" si="43"/>
        <v>1229.9999999999998</v>
      </c>
      <c r="M108" s="72">
        <f t="shared" si="43"/>
        <v>35000</v>
      </c>
      <c r="N108" s="72">
        <f t="shared" si="43"/>
        <v>1435</v>
      </c>
      <c r="O108" s="72">
        <f t="shared" si="43"/>
        <v>35000</v>
      </c>
    </row>
    <row r="109" spans="1:15" ht="22.5" customHeight="1">
      <c r="A109" s="17">
        <v>482131</v>
      </c>
      <c r="B109" s="18" t="s">
        <v>25</v>
      </c>
      <c r="C109" s="19">
        <v>45000</v>
      </c>
      <c r="D109" s="19">
        <v>0</v>
      </c>
      <c r="E109" s="19">
        <v>30000</v>
      </c>
      <c r="F109" s="19">
        <v>0</v>
      </c>
      <c r="G109" s="19">
        <v>0</v>
      </c>
      <c r="H109" s="19">
        <v>20000</v>
      </c>
      <c r="I109" s="19">
        <v>25000</v>
      </c>
      <c r="J109" s="19">
        <v>0</v>
      </c>
      <c r="K109" s="68">
        <v>20000</v>
      </c>
      <c r="L109" s="67">
        <f t="shared" si="26"/>
        <v>1229.9999999999998</v>
      </c>
      <c r="M109" s="68">
        <v>35000</v>
      </c>
      <c r="N109" s="68">
        <f t="shared" si="27"/>
        <v>1435</v>
      </c>
      <c r="O109" s="68">
        <v>35000</v>
      </c>
    </row>
    <row r="110" spans="1:15" ht="22.5" customHeight="1">
      <c r="A110" s="35">
        <v>482200</v>
      </c>
      <c r="B110" s="36" t="s">
        <v>26</v>
      </c>
      <c r="C110" s="34">
        <f>SUM(C111:C112)</f>
        <v>58000</v>
      </c>
      <c r="D110" s="34">
        <v>0</v>
      </c>
      <c r="E110" s="34">
        <f aca="true" t="shared" si="44" ref="E110:J110">SUM(E111:E112)</f>
        <v>352000</v>
      </c>
      <c r="F110" s="34">
        <f t="shared" si="44"/>
        <v>13000</v>
      </c>
      <c r="G110" s="34">
        <f t="shared" si="44"/>
        <v>16000</v>
      </c>
      <c r="H110" s="34">
        <f t="shared" si="44"/>
        <v>26000</v>
      </c>
      <c r="I110" s="34">
        <f t="shared" si="44"/>
        <v>26000</v>
      </c>
      <c r="J110" s="34">
        <f t="shared" si="44"/>
        <v>0</v>
      </c>
      <c r="K110" s="72">
        <f>SUM(K111:K113)</f>
        <v>58000</v>
      </c>
      <c r="L110" s="72">
        <f>SUM(L111:L113)</f>
        <v>14432</v>
      </c>
      <c r="M110" s="72">
        <f>SUM(M111:M113)</f>
        <v>174000</v>
      </c>
      <c r="N110" s="72">
        <f>SUM(N111:N113)</f>
        <v>5084</v>
      </c>
      <c r="O110" s="72">
        <f>SUM(O111:O113)</f>
        <v>186000</v>
      </c>
    </row>
    <row r="111" spans="1:15" ht="22.5" customHeight="1">
      <c r="A111" s="17">
        <v>482211</v>
      </c>
      <c r="B111" s="18" t="s">
        <v>59</v>
      </c>
      <c r="C111" s="19">
        <v>29000</v>
      </c>
      <c r="D111" s="19">
        <v>0</v>
      </c>
      <c r="E111" s="19">
        <v>300000</v>
      </c>
      <c r="F111" s="19">
        <v>3500</v>
      </c>
      <c r="G111" s="19">
        <v>6000</v>
      </c>
      <c r="H111" s="19">
        <v>9000</v>
      </c>
      <c r="I111" s="19">
        <v>9000</v>
      </c>
      <c r="J111" s="19">
        <v>0</v>
      </c>
      <c r="K111" s="71">
        <v>22000</v>
      </c>
      <c r="L111" s="67">
        <f t="shared" si="26"/>
        <v>12300</v>
      </c>
      <c r="M111" s="68">
        <v>70000</v>
      </c>
      <c r="N111" s="68">
        <f t="shared" si="27"/>
        <v>2870</v>
      </c>
      <c r="O111" s="68">
        <v>80000</v>
      </c>
    </row>
    <row r="112" spans="1:15" ht="22.5" customHeight="1">
      <c r="A112" s="17">
        <v>482231</v>
      </c>
      <c r="B112" s="18" t="s">
        <v>60</v>
      </c>
      <c r="C112" s="19">
        <v>29000</v>
      </c>
      <c r="D112" s="19">
        <v>0</v>
      </c>
      <c r="E112" s="19">
        <v>52000</v>
      </c>
      <c r="F112" s="19">
        <v>9500</v>
      </c>
      <c r="G112" s="19">
        <v>10000</v>
      </c>
      <c r="H112" s="19">
        <v>17000</v>
      </c>
      <c r="I112" s="19">
        <v>17000</v>
      </c>
      <c r="J112" s="19">
        <v>0</v>
      </c>
      <c r="K112" s="68">
        <v>36000</v>
      </c>
      <c r="L112" s="67">
        <f t="shared" si="26"/>
        <v>2131.9999999999995</v>
      </c>
      <c r="M112" s="68">
        <v>54000</v>
      </c>
      <c r="N112" s="68">
        <f t="shared" si="27"/>
        <v>2213.9999999999995</v>
      </c>
      <c r="O112" s="68">
        <v>56000</v>
      </c>
    </row>
    <row r="113" spans="1:15" ht="22.5" customHeight="1">
      <c r="A113" s="17">
        <v>482241</v>
      </c>
      <c r="B113" s="18" t="s">
        <v>117</v>
      </c>
      <c r="C113" s="19"/>
      <c r="D113" s="19"/>
      <c r="E113" s="19"/>
      <c r="F113" s="19"/>
      <c r="G113" s="19"/>
      <c r="H113" s="19"/>
      <c r="I113" s="19"/>
      <c r="J113" s="19"/>
      <c r="K113" s="68">
        <v>0</v>
      </c>
      <c r="L113" s="67"/>
      <c r="M113" s="68">
        <v>50000</v>
      </c>
      <c r="N113" s="68"/>
      <c r="O113" s="68">
        <v>50000</v>
      </c>
    </row>
    <row r="114" spans="1:15" ht="22.5" customHeight="1">
      <c r="A114" s="30">
        <v>483000</v>
      </c>
      <c r="B114" s="31" t="s">
        <v>114</v>
      </c>
      <c r="C114" s="32"/>
      <c r="D114" s="32"/>
      <c r="E114" s="32"/>
      <c r="F114" s="32"/>
      <c r="G114" s="32"/>
      <c r="H114" s="32"/>
      <c r="I114" s="32"/>
      <c r="J114" s="32"/>
      <c r="K114" s="69">
        <f>SUM(K115)</f>
        <v>0</v>
      </c>
      <c r="L114" s="69">
        <f>SUM(L115)</f>
        <v>0</v>
      </c>
      <c r="M114" s="69">
        <f>SUM(M115)</f>
        <v>0</v>
      </c>
      <c r="N114" s="69">
        <f>SUM(N115)</f>
        <v>0</v>
      </c>
      <c r="O114" s="69">
        <f>SUM(O115)</f>
        <v>0</v>
      </c>
    </row>
    <row r="115" spans="1:15" ht="22.5" customHeight="1">
      <c r="A115" s="17">
        <v>483111</v>
      </c>
      <c r="B115" s="18" t="s">
        <v>114</v>
      </c>
      <c r="C115" s="19"/>
      <c r="D115" s="19"/>
      <c r="E115" s="19"/>
      <c r="F115" s="19"/>
      <c r="G115" s="19"/>
      <c r="H115" s="19"/>
      <c r="I115" s="19"/>
      <c r="J115" s="19"/>
      <c r="K115" s="71">
        <v>0</v>
      </c>
      <c r="L115" s="67"/>
      <c r="M115" s="68">
        <v>0</v>
      </c>
      <c r="N115" s="68"/>
      <c r="O115" s="68">
        <v>0</v>
      </c>
    </row>
    <row r="116" spans="1:15" ht="22.5" customHeight="1">
      <c r="A116" s="30">
        <v>512200</v>
      </c>
      <c r="B116" s="31" t="s">
        <v>98</v>
      </c>
      <c r="C116" s="32"/>
      <c r="D116" s="32"/>
      <c r="E116" s="32">
        <f aca="true" t="shared" si="45" ref="E116:J116">SUM(E118+E119)</f>
        <v>150000</v>
      </c>
      <c r="F116" s="32" t="e">
        <f t="shared" si="45"/>
        <v>#REF!</v>
      </c>
      <c r="G116" s="32" t="e">
        <f t="shared" si="45"/>
        <v>#REF!</v>
      </c>
      <c r="H116" s="32" t="e">
        <f t="shared" si="45"/>
        <v>#REF!</v>
      </c>
      <c r="I116" s="32" t="e">
        <f t="shared" si="45"/>
        <v>#REF!</v>
      </c>
      <c r="J116" s="32">
        <f t="shared" si="45"/>
        <v>0</v>
      </c>
      <c r="K116" s="69">
        <f>SUM(K118+K119+K120+K117)</f>
        <v>219600</v>
      </c>
      <c r="L116" s="69">
        <f>SUM(L118+L119+L120+L117)</f>
        <v>6149.999999999999</v>
      </c>
      <c r="M116" s="69">
        <f>SUM(M118+M119+M120+M117)</f>
        <v>0</v>
      </c>
      <c r="N116" s="69">
        <f>SUM(N118+N119+N120+N117)</f>
        <v>0</v>
      </c>
      <c r="O116" s="69">
        <f>SUM(O118+O119+O120+O117)</f>
        <v>0</v>
      </c>
    </row>
    <row r="117" spans="1:17" s="51" customFormat="1" ht="22.5" customHeight="1">
      <c r="A117" s="26">
        <v>512211</v>
      </c>
      <c r="B117" s="27" t="s">
        <v>111</v>
      </c>
      <c r="C117" s="50"/>
      <c r="D117" s="50"/>
      <c r="E117" s="50"/>
      <c r="F117" s="50"/>
      <c r="G117" s="50"/>
      <c r="H117" s="50"/>
      <c r="I117" s="50"/>
      <c r="J117" s="50"/>
      <c r="K117" s="71">
        <v>7600</v>
      </c>
      <c r="L117" s="76"/>
      <c r="M117" s="71">
        <v>0</v>
      </c>
      <c r="N117" s="71"/>
      <c r="O117" s="71">
        <v>0</v>
      </c>
      <c r="P117" s="53"/>
      <c r="Q117" s="53"/>
    </row>
    <row r="118" spans="1:17" s="51" customFormat="1" ht="22.5" customHeight="1">
      <c r="A118" s="26">
        <v>512221</v>
      </c>
      <c r="B118" s="27" t="s">
        <v>61</v>
      </c>
      <c r="C118" s="28"/>
      <c r="D118" s="28"/>
      <c r="E118" s="28">
        <v>120000</v>
      </c>
      <c r="F118" s="28" t="e">
        <f>SUM(#REF!)</f>
        <v>#REF!</v>
      </c>
      <c r="G118" s="28" t="e">
        <f>SUM(#REF!)</f>
        <v>#REF!</v>
      </c>
      <c r="H118" s="28" t="e">
        <f>SUM(#REF!)</f>
        <v>#REF!</v>
      </c>
      <c r="I118" s="28" t="e">
        <f>SUM(#REF!)</f>
        <v>#REF!</v>
      </c>
      <c r="J118" s="28">
        <v>0</v>
      </c>
      <c r="K118" s="71">
        <v>111000</v>
      </c>
      <c r="L118" s="67">
        <f t="shared" si="26"/>
        <v>4919.999999999999</v>
      </c>
      <c r="M118" s="68">
        <v>0</v>
      </c>
      <c r="N118" s="68">
        <f t="shared" si="27"/>
        <v>0</v>
      </c>
      <c r="O118" s="68">
        <v>0</v>
      </c>
      <c r="P118" s="53"/>
      <c r="Q118" s="4"/>
    </row>
    <row r="119" spans="1:17" s="51" customFormat="1" ht="22.5" customHeight="1">
      <c r="A119" s="26">
        <v>512222</v>
      </c>
      <c r="B119" s="27" t="s">
        <v>99</v>
      </c>
      <c r="C119" s="28"/>
      <c r="D119" s="28"/>
      <c r="E119" s="28">
        <v>30000</v>
      </c>
      <c r="F119" s="28"/>
      <c r="G119" s="28"/>
      <c r="H119" s="28"/>
      <c r="I119" s="28"/>
      <c r="J119" s="28">
        <v>0</v>
      </c>
      <c r="K119" s="71">
        <v>21000</v>
      </c>
      <c r="L119" s="67">
        <f t="shared" si="26"/>
        <v>1229.9999999999998</v>
      </c>
      <c r="M119" s="68">
        <v>0</v>
      </c>
      <c r="N119" s="68">
        <f t="shared" si="27"/>
        <v>0</v>
      </c>
      <c r="O119" s="68">
        <v>0</v>
      </c>
      <c r="P119" s="53"/>
      <c r="Q119" s="4"/>
    </row>
    <row r="120" spans="1:17" s="51" customFormat="1" ht="22.5" customHeight="1">
      <c r="A120" s="26">
        <v>512212</v>
      </c>
      <c r="B120" s="27" t="s">
        <v>107</v>
      </c>
      <c r="C120" s="28"/>
      <c r="D120" s="28"/>
      <c r="E120" s="28"/>
      <c r="F120" s="28"/>
      <c r="G120" s="28"/>
      <c r="H120" s="28"/>
      <c r="I120" s="28"/>
      <c r="J120" s="28"/>
      <c r="K120" s="71">
        <v>80000</v>
      </c>
      <c r="L120" s="67"/>
      <c r="M120" s="68">
        <v>0</v>
      </c>
      <c r="N120" s="68">
        <f t="shared" si="27"/>
        <v>0</v>
      </c>
      <c r="O120" s="68">
        <v>0</v>
      </c>
      <c r="P120" s="53"/>
      <c r="Q120" s="4"/>
    </row>
    <row r="121" spans="1:17" s="51" customFormat="1" ht="22.5" customHeight="1">
      <c r="A121" s="30">
        <v>512400</v>
      </c>
      <c r="B121" s="31" t="s">
        <v>109</v>
      </c>
      <c r="C121" s="32"/>
      <c r="D121" s="32"/>
      <c r="E121" s="32"/>
      <c r="F121" s="32"/>
      <c r="G121" s="32"/>
      <c r="H121" s="32"/>
      <c r="I121" s="32"/>
      <c r="J121" s="32"/>
      <c r="K121" s="69">
        <f>SUM(K122)</f>
        <v>97000</v>
      </c>
      <c r="L121" s="77"/>
      <c r="M121" s="69"/>
      <c r="N121" s="69"/>
      <c r="O121" s="69"/>
      <c r="P121" s="53"/>
      <c r="Q121" s="4"/>
    </row>
    <row r="122" spans="1:17" s="51" customFormat="1" ht="22.5" customHeight="1">
      <c r="A122" s="26">
        <v>512411</v>
      </c>
      <c r="B122" s="27" t="s">
        <v>110</v>
      </c>
      <c r="C122" s="28"/>
      <c r="D122" s="28"/>
      <c r="E122" s="28"/>
      <c r="F122" s="28"/>
      <c r="G122" s="28"/>
      <c r="H122" s="28"/>
      <c r="I122" s="28"/>
      <c r="J122" s="28"/>
      <c r="K122" s="71">
        <v>97000</v>
      </c>
      <c r="L122" s="67"/>
      <c r="M122" s="68">
        <v>0</v>
      </c>
      <c r="N122" s="68"/>
      <c r="O122" s="68">
        <v>0</v>
      </c>
      <c r="P122" s="53"/>
      <c r="Q122" s="4"/>
    </row>
    <row r="123" spans="1:17" s="51" customFormat="1" ht="22.5" customHeight="1">
      <c r="A123" s="30">
        <v>511400</v>
      </c>
      <c r="B123" s="31" t="s">
        <v>106</v>
      </c>
      <c r="C123" s="32"/>
      <c r="D123" s="32"/>
      <c r="E123" s="32"/>
      <c r="F123" s="32"/>
      <c r="G123" s="32"/>
      <c r="H123" s="32"/>
      <c r="I123" s="32"/>
      <c r="J123" s="32"/>
      <c r="K123" s="69">
        <f>SUM(K124)</f>
        <v>498000</v>
      </c>
      <c r="L123" s="69">
        <f>SUM(L124)</f>
        <v>0</v>
      </c>
      <c r="M123" s="69">
        <f>SUM(M124)</f>
        <v>0</v>
      </c>
      <c r="N123" s="69">
        <f>SUM(N124)</f>
        <v>0</v>
      </c>
      <c r="O123" s="69">
        <f>SUM(O124)</f>
        <v>0</v>
      </c>
      <c r="P123" s="53"/>
      <c r="Q123" s="4"/>
    </row>
    <row r="124" spans="1:17" s="51" customFormat="1" ht="39.75" customHeight="1">
      <c r="A124" s="26">
        <v>511451</v>
      </c>
      <c r="B124" s="27" t="s">
        <v>108</v>
      </c>
      <c r="C124" s="28"/>
      <c r="D124" s="28"/>
      <c r="E124" s="28"/>
      <c r="F124" s="28"/>
      <c r="G124" s="28"/>
      <c r="H124" s="28"/>
      <c r="I124" s="28"/>
      <c r="J124" s="28"/>
      <c r="K124" s="71">
        <v>498000</v>
      </c>
      <c r="L124" s="67"/>
      <c r="M124" s="68">
        <v>0</v>
      </c>
      <c r="N124" s="68"/>
      <c r="O124" s="68">
        <v>0</v>
      </c>
      <c r="P124" s="53"/>
      <c r="Q124" s="4"/>
    </row>
    <row r="125" spans="1:15" ht="24.75" customHeight="1">
      <c r="A125" s="17"/>
      <c r="B125" s="33" t="s">
        <v>35</v>
      </c>
      <c r="C125" s="29" t="e">
        <f>SUM(C8+C9+#REF!+C18+C22+C25+C28+C51+C60+C78+C81+C89+C107+#REF!)</f>
        <v>#REF!</v>
      </c>
      <c r="D125" s="29" t="e">
        <f>SUM(D8+D9+#REF!+D18+D22+D25+D28+D51+D60+D78+D81+D89+D107+#REF!)</f>
        <v>#REF!</v>
      </c>
      <c r="E125" s="29" t="e">
        <f>SUM(E8+E9+#REF!+E18+E22+E25+E28+E51+E60+E78+E81+E89+E107+E104+E116)</f>
        <v>#REF!</v>
      </c>
      <c r="F125" s="29" t="e">
        <f>SUM(F8+F9+#REF!+F18+F22+F25+F28+F51+F60+F78+F81+F89+F107+F104+F116)</f>
        <v>#REF!</v>
      </c>
      <c r="G125" s="29" t="e">
        <f>SUM(G8+G9+#REF!+G18+G22+G25+G28+G51+G60+G78+G81+G89+G107+G104+G116)</f>
        <v>#REF!</v>
      </c>
      <c r="H125" s="29" t="e">
        <f>SUM(H8+H9+#REF!+H18+H22+H25+H28+H51+H60+H78+H81+H89+H107+H104+H116)</f>
        <v>#REF!</v>
      </c>
      <c r="I125" s="29" t="e">
        <f>SUM(I8+I9+#REF!+I18+I22+I25+I28+I51+I60+I78+I81+I89+I107+I104+I116)</f>
        <v>#REF!</v>
      </c>
      <c r="J125" s="29" t="e">
        <f>SUM(J8+J9+#REF!+J18+J22+J25+J28+J51+J60+J78+J81+J89+J107+J104+J116)</f>
        <v>#REF!</v>
      </c>
      <c r="K125" s="72">
        <f>SUM(K8+K9+K18+K22+K25+K28+K51+K60+K78+K81+K89+K107+K104+K116+K123+K121+K114+K16)</f>
        <v>22506913</v>
      </c>
      <c r="L125" s="72">
        <f>SUM(L8+L9+L18+L22+L25+L28+L51+L60+L78+L81+L89+L107+L104+L116+L123+L121+L114+L16)</f>
        <v>1171247</v>
      </c>
      <c r="M125" s="72">
        <f>SUM(M8+M9+M18+M22+M25+M28+M51+M60+M78+M81+M89+M107+M104+M116+M123+M121+M114+M16)</f>
        <v>27084500</v>
      </c>
      <c r="N125" s="72">
        <f>SUM(N8+N9+N18+N22+N25+N28+N51+N60+N78+N81+N89+N107+N104+N116+N123+N121+N114+N16)</f>
        <v>1103371.4999999998</v>
      </c>
      <c r="O125" s="72">
        <f>SUM(O8+O9+O18+O22+O25+O28+O51+O60+O78+O81+O89+O107+O104+O116+O123+O121+O114+O16)</f>
        <v>27212500</v>
      </c>
    </row>
    <row r="126" spans="1:15" ht="24.75" customHeight="1">
      <c r="A126" s="16"/>
      <c r="B126" s="8"/>
      <c r="C126" s="9"/>
      <c r="D126" s="9"/>
      <c r="E126" s="9"/>
      <c r="F126" s="9"/>
      <c r="G126" s="9"/>
      <c r="H126" s="9"/>
      <c r="I126" s="9"/>
      <c r="J126" s="9"/>
      <c r="K126" s="73"/>
      <c r="L126" s="73"/>
      <c r="M126" s="73"/>
      <c r="N126" s="73"/>
      <c r="O126" s="73"/>
    </row>
    <row r="127" spans="1:15" ht="24.75" customHeight="1">
      <c r="A127" s="16"/>
      <c r="B127" s="55"/>
      <c r="C127" s="9"/>
      <c r="D127" s="9"/>
      <c r="E127" s="52"/>
      <c r="F127" s="9"/>
      <c r="G127" s="9"/>
      <c r="H127" s="9"/>
      <c r="I127" s="9"/>
      <c r="J127" s="9"/>
      <c r="K127" s="73"/>
      <c r="L127" s="73"/>
      <c r="M127" s="73"/>
      <c r="N127" s="73"/>
      <c r="O127" s="73"/>
    </row>
    <row r="128" spans="1:12" ht="36" customHeight="1">
      <c r="A128" s="16"/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67"/>
    </row>
    <row r="129" spans="1:14" ht="24.75" customHeight="1">
      <c r="A129" s="16"/>
      <c r="B129" s="56"/>
      <c r="C129" s="9"/>
      <c r="D129" s="9"/>
      <c r="E129" s="52"/>
      <c r="F129" s="9"/>
      <c r="G129" s="9"/>
      <c r="H129" s="9"/>
      <c r="I129" s="9"/>
      <c r="J129" s="9"/>
      <c r="K129" s="73"/>
      <c r="L129" s="67"/>
      <c r="N129" s="60"/>
    </row>
    <row r="130" spans="1:17" s="1" customFormat="1" ht="24.75" customHeight="1">
      <c r="A130" s="16"/>
      <c r="B130" s="10"/>
      <c r="C130" s="11"/>
      <c r="D130" s="11"/>
      <c r="E130" s="52"/>
      <c r="F130" s="11"/>
      <c r="G130" s="11"/>
      <c r="H130" s="11"/>
      <c r="I130" s="11"/>
      <c r="J130" s="11"/>
      <c r="K130" s="75"/>
      <c r="L130" s="59"/>
      <c r="M130" s="73"/>
      <c r="N130" s="75"/>
      <c r="O130" s="73"/>
      <c r="P130" s="54"/>
      <c r="Q130" s="54"/>
    </row>
    <row r="131" spans="1:17" s="1" customFormat="1" ht="24.75" customHeight="1">
      <c r="A131" s="16"/>
      <c r="B131" s="10"/>
      <c r="C131" s="11"/>
      <c r="D131" s="11"/>
      <c r="E131" s="52"/>
      <c r="F131" s="11"/>
      <c r="G131" s="11"/>
      <c r="H131" s="11"/>
      <c r="I131" s="11"/>
      <c r="J131" s="11"/>
      <c r="K131" s="75"/>
      <c r="L131" s="59"/>
      <c r="M131" s="73"/>
      <c r="N131" s="75"/>
      <c r="O131" s="73"/>
      <c r="P131" s="54"/>
      <c r="Q131" s="54"/>
    </row>
    <row r="132" spans="1:17" s="1" customFormat="1" ht="24.75" customHeight="1">
      <c r="A132" s="16"/>
      <c r="B132" s="10"/>
      <c r="C132" s="11"/>
      <c r="D132" s="11"/>
      <c r="E132" s="11"/>
      <c r="F132" s="11"/>
      <c r="G132" s="11"/>
      <c r="H132" s="11"/>
      <c r="I132" s="11"/>
      <c r="J132" s="11"/>
      <c r="K132" s="75"/>
      <c r="L132" s="59"/>
      <c r="M132" s="73"/>
      <c r="N132" s="75"/>
      <c r="O132" s="73"/>
      <c r="P132" s="54"/>
      <c r="Q132" s="54"/>
    </row>
    <row r="133" spans="1:11" ht="24.75" customHeight="1">
      <c r="A133" s="16"/>
      <c r="B133" s="10"/>
      <c r="C133" s="11"/>
      <c r="D133" s="11"/>
      <c r="E133" s="11"/>
      <c r="F133" s="11"/>
      <c r="G133" s="11"/>
      <c r="H133" s="11"/>
      <c r="I133" s="11"/>
      <c r="J133" s="11"/>
      <c r="K133" s="75"/>
    </row>
    <row r="134" spans="1:17" s="1" customFormat="1" ht="24.75" customHeight="1">
      <c r="A134" s="16"/>
      <c r="B134" s="10"/>
      <c r="C134" s="11"/>
      <c r="D134" s="11"/>
      <c r="E134" s="11"/>
      <c r="F134" s="11"/>
      <c r="G134" s="11"/>
      <c r="H134" s="11"/>
      <c r="I134" s="11"/>
      <c r="J134" s="11"/>
      <c r="K134" s="75"/>
      <c r="L134" s="59"/>
      <c r="M134" s="73"/>
      <c r="N134" s="75"/>
      <c r="O134" s="73"/>
      <c r="P134" s="54"/>
      <c r="Q134" s="54"/>
    </row>
    <row r="135" spans="1:17" s="1" customFormat="1" ht="24.75" customHeight="1">
      <c r="A135" s="16"/>
      <c r="B135" s="10"/>
      <c r="C135" s="11"/>
      <c r="D135" s="11"/>
      <c r="E135" s="11"/>
      <c r="F135" s="11"/>
      <c r="G135" s="11"/>
      <c r="H135" s="11"/>
      <c r="I135" s="11"/>
      <c r="J135" s="11"/>
      <c r="K135" s="75"/>
      <c r="L135" s="59"/>
      <c r="M135" s="73"/>
      <c r="N135" s="75"/>
      <c r="O135" s="73"/>
      <c r="P135" s="54"/>
      <c r="Q135" s="54"/>
    </row>
    <row r="136" spans="1:17" s="1" customFormat="1" ht="24.75" customHeight="1">
      <c r="A136" s="16"/>
      <c r="B136" s="10"/>
      <c r="C136" s="11"/>
      <c r="D136" s="11"/>
      <c r="E136" s="11"/>
      <c r="F136" s="11"/>
      <c r="G136" s="11"/>
      <c r="H136" s="11"/>
      <c r="I136" s="11"/>
      <c r="J136" s="11"/>
      <c r="K136" s="75"/>
      <c r="L136" s="59"/>
      <c r="M136" s="73"/>
      <c r="N136" s="75"/>
      <c r="O136" s="73"/>
      <c r="P136" s="54"/>
      <c r="Q136" s="54"/>
    </row>
    <row r="137" spans="1:17" s="1" customFormat="1" ht="24.75" customHeight="1">
      <c r="A137" s="16"/>
      <c r="B137" s="10"/>
      <c r="C137" s="11"/>
      <c r="D137" s="11"/>
      <c r="E137" s="11"/>
      <c r="F137" s="11"/>
      <c r="G137" s="11"/>
      <c r="H137" s="11"/>
      <c r="I137" s="11"/>
      <c r="J137" s="11"/>
      <c r="K137" s="75"/>
      <c r="L137" s="59"/>
      <c r="M137" s="73"/>
      <c r="N137" s="75"/>
      <c r="O137" s="73"/>
      <c r="P137" s="54"/>
      <c r="Q137" s="54"/>
    </row>
    <row r="138" spans="1:17" s="1" customFormat="1" ht="24.75" customHeight="1">
      <c r="A138" s="16"/>
      <c r="B138" s="10"/>
      <c r="C138" s="11"/>
      <c r="D138" s="11"/>
      <c r="E138" s="11"/>
      <c r="F138" s="11"/>
      <c r="G138" s="11"/>
      <c r="H138" s="11"/>
      <c r="I138" s="11"/>
      <c r="J138" s="11"/>
      <c r="K138" s="75"/>
      <c r="L138" s="59"/>
      <c r="M138" s="73"/>
      <c r="N138" s="75"/>
      <c r="O138" s="73"/>
      <c r="P138" s="54"/>
      <c r="Q138" s="54"/>
    </row>
    <row r="139" spans="1:17" s="1" customFormat="1" ht="24.75" customHeight="1">
      <c r="A139" s="15"/>
      <c r="B139" s="8"/>
      <c r="C139" s="9"/>
      <c r="D139" s="9"/>
      <c r="E139" s="9"/>
      <c r="F139" s="9"/>
      <c r="G139" s="9"/>
      <c r="H139" s="9"/>
      <c r="I139" s="9"/>
      <c r="J139" s="9"/>
      <c r="K139" s="73"/>
      <c r="L139" s="59"/>
      <c r="M139" s="73"/>
      <c r="N139" s="75"/>
      <c r="O139" s="73"/>
      <c r="P139" s="54"/>
      <c r="Q139" s="54"/>
    </row>
    <row r="140" spans="1:17" s="1" customFormat="1" ht="24.75" customHeight="1">
      <c r="A140" s="16"/>
      <c r="B140" s="10"/>
      <c r="C140" s="11"/>
      <c r="D140" s="11"/>
      <c r="E140" s="11"/>
      <c r="F140" s="11"/>
      <c r="G140" s="11"/>
      <c r="H140" s="11"/>
      <c r="I140" s="11"/>
      <c r="J140" s="11"/>
      <c r="K140" s="75"/>
      <c r="L140" s="59"/>
      <c r="M140" s="73"/>
      <c r="N140" s="75"/>
      <c r="O140" s="73"/>
      <c r="P140" s="54"/>
      <c r="Q140" s="54"/>
    </row>
    <row r="141" spans="1:17" s="1" customFormat="1" ht="24.75" customHeight="1">
      <c r="A141" s="15"/>
      <c r="B141" s="8"/>
      <c r="C141" s="9"/>
      <c r="D141" s="9"/>
      <c r="E141" s="9"/>
      <c r="F141" s="9"/>
      <c r="G141" s="9"/>
      <c r="H141" s="9"/>
      <c r="I141" s="9"/>
      <c r="J141" s="9"/>
      <c r="K141" s="73"/>
      <c r="L141" s="59"/>
      <c r="M141" s="73"/>
      <c r="N141" s="75"/>
      <c r="O141" s="73"/>
      <c r="P141" s="54"/>
      <c r="Q141" s="54"/>
    </row>
    <row r="142" spans="1:17" s="1" customFormat="1" ht="24.75" customHeight="1">
      <c r="A142" s="16"/>
      <c r="B142" s="10"/>
      <c r="C142" s="11"/>
      <c r="D142" s="11"/>
      <c r="E142" s="11"/>
      <c r="F142" s="11"/>
      <c r="G142" s="11"/>
      <c r="H142" s="11"/>
      <c r="I142" s="11"/>
      <c r="J142" s="11"/>
      <c r="K142" s="75"/>
      <c r="L142" s="59"/>
      <c r="M142" s="73"/>
      <c r="N142" s="75"/>
      <c r="O142" s="73"/>
      <c r="P142" s="54"/>
      <c r="Q142" s="54"/>
    </row>
    <row r="143" spans="1:17" s="1" customFormat="1" ht="24.75" customHeight="1">
      <c r="A143" s="16"/>
      <c r="B143" s="10"/>
      <c r="C143" s="11"/>
      <c r="D143" s="11"/>
      <c r="E143" s="11"/>
      <c r="F143" s="11"/>
      <c r="G143" s="11"/>
      <c r="H143" s="11"/>
      <c r="I143" s="11"/>
      <c r="J143" s="11"/>
      <c r="K143" s="75"/>
      <c r="L143" s="59"/>
      <c r="M143" s="73"/>
      <c r="N143" s="75"/>
      <c r="O143" s="73"/>
      <c r="P143" s="54"/>
      <c r="Q143" s="54"/>
    </row>
    <row r="144" spans="1:17" s="1" customFormat="1" ht="24.75" customHeight="1">
      <c r="A144" s="16"/>
      <c r="B144" s="10"/>
      <c r="C144" s="11"/>
      <c r="D144" s="11"/>
      <c r="E144" s="11"/>
      <c r="F144" s="11"/>
      <c r="G144" s="11"/>
      <c r="H144" s="11"/>
      <c r="I144" s="11"/>
      <c r="J144" s="11"/>
      <c r="K144" s="75"/>
      <c r="L144" s="59"/>
      <c r="M144" s="73"/>
      <c r="N144" s="75"/>
      <c r="O144" s="73"/>
      <c r="P144" s="54"/>
      <c r="Q144" s="54"/>
    </row>
    <row r="145" spans="1:17" s="1" customFormat="1" ht="24.75" customHeight="1">
      <c r="A145" s="16"/>
      <c r="B145" s="10"/>
      <c r="C145" s="11"/>
      <c r="D145" s="11"/>
      <c r="E145" s="11"/>
      <c r="F145" s="11"/>
      <c r="G145" s="11"/>
      <c r="H145" s="11"/>
      <c r="I145" s="11"/>
      <c r="J145" s="11"/>
      <c r="K145" s="75"/>
      <c r="L145" s="59"/>
      <c r="M145" s="73"/>
      <c r="N145" s="75"/>
      <c r="O145" s="73"/>
      <c r="P145" s="54"/>
      <c r="Q145" s="54"/>
    </row>
    <row r="146" spans="1:17" s="1" customFormat="1" ht="24.75" customHeight="1">
      <c r="A146" s="15"/>
      <c r="B146" s="8"/>
      <c r="C146" s="9"/>
      <c r="D146" s="9"/>
      <c r="E146" s="9"/>
      <c r="F146" s="9"/>
      <c r="G146" s="9"/>
      <c r="H146" s="9"/>
      <c r="I146" s="9"/>
      <c r="J146" s="9"/>
      <c r="K146" s="73"/>
      <c r="L146" s="59"/>
      <c r="M146" s="73"/>
      <c r="N146" s="75"/>
      <c r="O146" s="73"/>
      <c r="P146" s="54"/>
      <c r="Q146" s="54"/>
    </row>
    <row r="147" spans="1:17" s="1" customFormat="1" ht="24.75" customHeight="1">
      <c r="A147" s="16"/>
      <c r="B147" s="10"/>
      <c r="C147" s="11"/>
      <c r="D147" s="11"/>
      <c r="E147" s="11"/>
      <c r="F147" s="11"/>
      <c r="G147" s="11"/>
      <c r="H147" s="11"/>
      <c r="I147" s="11"/>
      <c r="J147" s="11"/>
      <c r="K147" s="75"/>
      <c r="L147" s="59"/>
      <c r="M147" s="73"/>
      <c r="N147" s="75"/>
      <c r="O147" s="73"/>
      <c r="P147" s="54"/>
      <c r="Q147" s="54"/>
    </row>
    <row r="148" spans="1:17" s="1" customFormat="1" ht="24.75" customHeight="1">
      <c r="A148" s="16"/>
      <c r="B148" s="10"/>
      <c r="C148" s="11"/>
      <c r="D148" s="11"/>
      <c r="E148" s="11"/>
      <c r="F148" s="11"/>
      <c r="G148" s="11"/>
      <c r="H148" s="11"/>
      <c r="I148" s="11"/>
      <c r="J148" s="11"/>
      <c r="K148" s="75"/>
      <c r="L148" s="59"/>
      <c r="M148" s="73"/>
      <c r="N148" s="75"/>
      <c r="O148" s="73"/>
      <c r="P148" s="54"/>
      <c r="Q148" s="54"/>
    </row>
    <row r="149" spans="1:17" s="1" customFormat="1" ht="24.75" customHeight="1">
      <c r="A149" s="16"/>
      <c r="B149" s="10"/>
      <c r="C149" s="11"/>
      <c r="D149" s="11"/>
      <c r="E149" s="11"/>
      <c r="F149" s="11"/>
      <c r="G149" s="11"/>
      <c r="H149" s="11"/>
      <c r="I149" s="11"/>
      <c r="J149" s="11"/>
      <c r="K149" s="75"/>
      <c r="L149" s="59"/>
      <c r="M149" s="73"/>
      <c r="N149" s="75"/>
      <c r="O149" s="73"/>
      <c r="P149" s="54"/>
      <c r="Q149" s="54"/>
    </row>
    <row r="150" spans="1:17" s="1" customFormat="1" ht="24.75" customHeight="1">
      <c r="A150" s="16"/>
      <c r="B150" s="10"/>
      <c r="C150" s="11"/>
      <c r="D150" s="11"/>
      <c r="E150" s="11"/>
      <c r="F150" s="11"/>
      <c r="G150" s="11"/>
      <c r="H150" s="11"/>
      <c r="I150" s="11"/>
      <c r="J150" s="11"/>
      <c r="K150" s="75"/>
      <c r="L150" s="59"/>
      <c r="M150" s="73"/>
      <c r="N150" s="75"/>
      <c r="O150" s="73"/>
      <c r="P150" s="54"/>
      <c r="Q150" s="54"/>
    </row>
    <row r="151" spans="1:17" s="1" customFormat="1" ht="24.75" customHeight="1">
      <c r="A151" s="16"/>
      <c r="B151" s="10"/>
      <c r="C151" s="11"/>
      <c r="D151" s="11"/>
      <c r="E151" s="11"/>
      <c r="F151" s="11"/>
      <c r="G151" s="11"/>
      <c r="H151" s="11"/>
      <c r="I151" s="11"/>
      <c r="J151" s="11"/>
      <c r="K151" s="75"/>
      <c r="L151" s="59"/>
      <c r="M151" s="73"/>
      <c r="N151" s="75"/>
      <c r="O151" s="73"/>
      <c r="P151" s="54"/>
      <c r="Q151" s="54"/>
    </row>
    <row r="152" spans="1:17" s="1" customFormat="1" ht="24.75" customHeight="1">
      <c r="A152" s="16"/>
      <c r="B152" s="10"/>
      <c r="C152" s="11"/>
      <c r="D152" s="11"/>
      <c r="E152" s="11"/>
      <c r="F152" s="11"/>
      <c r="G152" s="11"/>
      <c r="H152" s="11"/>
      <c r="I152" s="11"/>
      <c r="J152" s="11"/>
      <c r="K152" s="75"/>
      <c r="L152" s="59"/>
      <c r="M152" s="73"/>
      <c r="N152" s="75"/>
      <c r="O152" s="73"/>
      <c r="P152" s="54"/>
      <c r="Q152" s="54"/>
    </row>
    <row r="153" spans="1:17" s="1" customFormat="1" ht="24.75" customHeight="1">
      <c r="A153" s="16"/>
      <c r="B153" s="10"/>
      <c r="C153" s="11"/>
      <c r="D153" s="11"/>
      <c r="E153" s="11"/>
      <c r="F153" s="11"/>
      <c r="G153" s="11"/>
      <c r="H153" s="11"/>
      <c r="I153" s="11"/>
      <c r="J153" s="11"/>
      <c r="K153" s="75"/>
      <c r="L153" s="59"/>
      <c r="M153" s="73"/>
      <c r="N153" s="75"/>
      <c r="O153" s="73"/>
      <c r="P153" s="54"/>
      <c r="Q153" s="54"/>
    </row>
    <row r="154" spans="1:17" s="1" customFormat="1" ht="24.75" customHeight="1">
      <c r="A154" s="16"/>
      <c r="B154" s="10"/>
      <c r="C154" s="11"/>
      <c r="D154" s="11"/>
      <c r="E154" s="11"/>
      <c r="F154" s="11"/>
      <c r="G154" s="11"/>
      <c r="H154" s="11"/>
      <c r="I154" s="11"/>
      <c r="J154" s="11"/>
      <c r="K154" s="75"/>
      <c r="L154" s="59"/>
      <c r="M154" s="73"/>
      <c r="N154" s="75"/>
      <c r="O154" s="73"/>
      <c r="P154" s="54"/>
      <c r="Q154" s="54"/>
    </row>
    <row r="155" spans="1:17" s="1" customFormat="1" ht="24.75" customHeight="1">
      <c r="A155" s="16"/>
      <c r="B155" s="10"/>
      <c r="C155" s="11"/>
      <c r="D155" s="11"/>
      <c r="E155" s="11"/>
      <c r="F155" s="11"/>
      <c r="G155" s="11"/>
      <c r="H155" s="11"/>
      <c r="I155" s="11"/>
      <c r="J155" s="11"/>
      <c r="K155" s="75"/>
      <c r="L155" s="59"/>
      <c r="M155" s="73"/>
      <c r="N155" s="75"/>
      <c r="O155" s="73"/>
      <c r="P155" s="54"/>
      <c r="Q155" s="54"/>
    </row>
    <row r="156" spans="1:17" s="1" customFormat="1" ht="24.75" customHeight="1">
      <c r="A156" s="15"/>
      <c r="B156" s="8"/>
      <c r="C156" s="9"/>
      <c r="D156" s="9"/>
      <c r="E156" s="9"/>
      <c r="F156" s="9"/>
      <c r="G156" s="9"/>
      <c r="H156" s="9"/>
      <c r="I156" s="9"/>
      <c r="J156" s="9"/>
      <c r="K156" s="73"/>
      <c r="L156" s="59"/>
      <c r="M156" s="73"/>
      <c r="N156" s="75"/>
      <c r="O156" s="73"/>
      <c r="P156" s="54"/>
      <c r="Q156" s="54"/>
    </row>
    <row r="157" spans="1:17" s="1" customFormat="1" ht="24.75" customHeight="1">
      <c r="A157" s="16"/>
      <c r="B157" s="10"/>
      <c r="C157" s="11"/>
      <c r="D157" s="11"/>
      <c r="E157" s="11"/>
      <c r="F157" s="11"/>
      <c r="G157" s="11"/>
      <c r="H157" s="11"/>
      <c r="I157" s="11"/>
      <c r="J157" s="11"/>
      <c r="K157" s="75"/>
      <c r="L157" s="59"/>
      <c r="M157" s="73"/>
      <c r="N157" s="75"/>
      <c r="O157" s="73"/>
      <c r="P157" s="54"/>
      <c r="Q157" s="54"/>
    </row>
    <row r="158" spans="1:17" s="1" customFormat="1" ht="24.75" customHeight="1">
      <c r="A158" s="16"/>
      <c r="B158" s="10"/>
      <c r="C158" s="11"/>
      <c r="D158" s="11"/>
      <c r="E158" s="11"/>
      <c r="F158" s="11"/>
      <c r="G158" s="11"/>
      <c r="H158" s="11"/>
      <c r="I158" s="11"/>
      <c r="J158" s="11"/>
      <c r="K158" s="75"/>
      <c r="L158" s="59"/>
      <c r="M158" s="73"/>
      <c r="N158" s="75"/>
      <c r="O158" s="73"/>
      <c r="P158" s="54"/>
      <c r="Q158" s="54"/>
    </row>
    <row r="159" spans="1:17" s="1" customFormat="1" ht="24.75" customHeight="1">
      <c r="A159" s="15"/>
      <c r="B159" s="8"/>
      <c r="C159" s="9"/>
      <c r="D159" s="9"/>
      <c r="E159" s="9"/>
      <c r="F159" s="9"/>
      <c r="G159" s="9"/>
      <c r="H159" s="9"/>
      <c r="I159" s="9"/>
      <c r="J159" s="9"/>
      <c r="K159" s="73"/>
      <c r="L159" s="59"/>
      <c r="M159" s="73"/>
      <c r="N159" s="75"/>
      <c r="O159" s="73"/>
      <c r="P159" s="54"/>
      <c r="Q159" s="54"/>
    </row>
    <row r="160" spans="1:17" s="1" customFormat="1" ht="24.75" customHeight="1">
      <c r="A160" s="16"/>
      <c r="B160" s="10"/>
      <c r="C160" s="11"/>
      <c r="D160" s="11"/>
      <c r="E160" s="11"/>
      <c r="F160" s="11"/>
      <c r="G160" s="11"/>
      <c r="H160" s="11"/>
      <c r="I160" s="11"/>
      <c r="J160" s="11"/>
      <c r="K160" s="75"/>
      <c r="L160" s="59"/>
      <c r="M160" s="73"/>
      <c r="N160" s="75"/>
      <c r="O160" s="73"/>
      <c r="P160" s="54"/>
      <c r="Q160" s="54"/>
    </row>
    <row r="161" spans="1:17" s="1" customFormat="1" ht="24.75" customHeight="1">
      <c r="A161" s="16"/>
      <c r="B161" s="10"/>
      <c r="C161" s="11"/>
      <c r="D161" s="11"/>
      <c r="E161" s="11"/>
      <c r="F161" s="11"/>
      <c r="G161" s="11"/>
      <c r="H161" s="11"/>
      <c r="I161" s="11"/>
      <c r="J161" s="11"/>
      <c r="K161" s="75"/>
      <c r="L161" s="59"/>
      <c r="M161" s="73"/>
      <c r="N161" s="75"/>
      <c r="O161" s="73"/>
      <c r="P161" s="54"/>
      <c r="Q161" s="54"/>
    </row>
    <row r="162" spans="1:17" s="1" customFormat="1" ht="24.75" customHeight="1">
      <c r="A162" s="16"/>
      <c r="B162" s="10"/>
      <c r="C162" s="11"/>
      <c r="D162" s="11"/>
      <c r="E162" s="11"/>
      <c r="F162" s="11"/>
      <c r="G162" s="11"/>
      <c r="H162" s="11"/>
      <c r="I162" s="11"/>
      <c r="J162" s="11"/>
      <c r="K162" s="75"/>
      <c r="L162" s="59"/>
      <c r="M162" s="73"/>
      <c r="N162" s="75"/>
      <c r="O162" s="73"/>
      <c r="P162" s="54"/>
      <c r="Q162" s="54"/>
    </row>
    <row r="163" spans="1:17" s="1" customFormat="1" ht="24.75" customHeight="1">
      <c r="A163" s="16"/>
      <c r="B163" s="10"/>
      <c r="C163" s="11"/>
      <c r="D163" s="11"/>
      <c r="E163" s="11"/>
      <c r="F163" s="11"/>
      <c r="G163" s="11"/>
      <c r="H163" s="11"/>
      <c r="I163" s="11"/>
      <c r="J163" s="11"/>
      <c r="K163" s="75"/>
      <c r="L163" s="59"/>
      <c r="M163" s="73"/>
      <c r="N163" s="75"/>
      <c r="O163" s="73"/>
      <c r="P163" s="54"/>
      <c r="Q163" s="54"/>
    </row>
    <row r="164" spans="3:11" ht="15.75">
      <c r="C164" s="12"/>
      <c r="D164" s="12"/>
      <c r="E164" s="12"/>
      <c r="F164" s="12"/>
      <c r="G164" s="12"/>
      <c r="H164" s="12"/>
      <c r="I164" s="12"/>
      <c r="J164" s="12"/>
      <c r="K164" s="61"/>
    </row>
  </sheetData>
  <sheetProtection/>
  <mergeCells count="1">
    <mergeCell ref="B128:K128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K17"/>
  <sheetViews>
    <sheetView zoomScalePageLayoutView="0" workbookViewId="0" topLeftCell="A1">
      <selection activeCell="D9" sqref="D9"/>
    </sheetView>
  </sheetViews>
  <sheetFormatPr defaultColWidth="9.140625" defaultRowHeight="12.75"/>
  <cols>
    <col min="3" max="3" width="13.8515625" style="0" customWidth="1"/>
  </cols>
  <sheetData>
    <row r="6" spans="3:11" ht="12.75">
      <c r="C6" s="57"/>
      <c r="D6" s="57"/>
      <c r="E6" s="57"/>
      <c r="F6" s="57"/>
      <c r="G6" s="57"/>
      <c r="H6" s="57"/>
      <c r="I6" s="57"/>
      <c r="J6" s="57"/>
      <c r="K6" s="57"/>
    </row>
    <row r="7" spans="3:11" ht="12.75">
      <c r="C7" s="57">
        <v>5500</v>
      </c>
      <c r="D7" s="57">
        <f>SUM(C7*20/100)</f>
        <v>1100</v>
      </c>
      <c r="E7" s="57">
        <f>SUM(C7:D7)</f>
        <v>6600</v>
      </c>
      <c r="F7" s="57"/>
      <c r="G7" s="57"/>
      <c r="H7" s="57"/>
      <c r="I7" s="57"/>
      <c r="J7" s="57"/>
      <c r="K7" s="57"/>
    </row>
    <row r="8" spans="3:11" ht="12.75">
      <c r="C8" s="57">
        <v>36000</v>
      </c>
      <c r="D8" s="57">
        <f>SUM(C8*20/100)</f>
        <v>7200</v>
      </c>
      <c r="E8" s="57">
        <f>SUM(C8:D8)</f>
        <v>43200</v>
      </c>
      <c r="F8" s="57"/>
      <c r="G8" s="57"/>
      <c r="H8" s="57"/>
      <c r="I8" s="57"/>
      <c r="J8" s="57"/>
      <c r="K8" s="57"/>
    </row>
    <row r="9" spans="3:11" ht="12.75">
      <c r="C9" s="57">
        <f>SUM(C7:C8)</f>
        <v>41500</v>
      </c>
      <c r="D9" s="57">
        <f>SUM(D7:D8)</f>
        <v>8300</v>
      </c>
      <c r="E9" s="57">
        <f>SUM(E7:E8)</f>
        <v>49800</v>
      </c>
      <c r="F9" s="57"/>
      <c r="G9" s="57"/>
      <c r="H9" s="57"/>
      <c r="I9" s="57"/>
      <c r="J9" s="57"/>
      <c r="K9" s="57"/>
    </row>
    <row r="10" spans="3:11" ht="12.75">
      <c r="C10" s="57"/>
      <c r="D10" s="57"/>
      <c r="E10" s="57"/>
      <c r="F10" s="57"/>
      <c r="G10" s="57"/>
      <c r="H10" s="57"/>
      <c r="I10" s="57"/>
      <c r="J10" s="57"/>
      <c r="K10" s="57"/>
    </row>
    <row r="11" spans="3:11" ht="12.75">
      <c r="C11" s="57"/>
      <c r="D11" s="57"/>
      <c r="E11" s="57"/>
      <c r="F11" s="57"/>
      <c r="G11" s="57"/>
      <c r="H11" s="57"/>
      <c r="I11" s="57"/>
      <c r="J11" s="57"/>
      <c r="K11" s="57"/>
    </row>
    <row r="12" spans="3:11" ht="12.75">
      <c r="C12" s="57"/>
      <c r="D12" s="57"/>
      <c r="E12" s="57"/>
      <c r="F12" s="57"/>
      <c r="G12" s="57"/>
      <c r="H12" s="57"/>
      <c r="I12" s="57"/>
      <c r="J12" s="57"/>
      <c r="K12" s="57"/>
    </row>
    <row r="13" spans="3:11" ht="12.75">
      <c r="C13" s="57"/>
      <c r="D13" s="57"/>
      <c r="E13" s="57"/>
      <c r="F13" s="57"/>
      <c r="G13" s="57"/>
      <c r="H13" s="57"/>
      <c r="I13" s="57"/>
      <c r="J13" s="57"/>
      <c r="K13" s="57"/>
    </row>
    <row r="14" spans="3:11" ht="12.75">
      <c r="C14" s="57"/>
      <c r="D14" s="57"/>
      <c r="E14" s="57"/>
      <c r="F14" s="57"/>
      <c r="G14" s="57"/>
      <c r="H14" s="57"/>
      <c r="I14" s="57"/>
      <c r="J14" s="57"/>
      <c r="K14" s="57"/>
    </row>
    <row r="15" spans="3:11" ht="12.75">
      <c r="C15" s="57"/>
      <c r="D15" s="57"/>
      <c r="E15" s="57"/>
      <c r="F15" s="57"/>
      <c r="G15" s="57"/>
      <c r="H15" s="57"/>
      <c r="I15" s="57"/>
      <c r="J15" s="57"/>
      <c r="K15" s="57"/>
    </row>
    <row r="16" spans="3:11" ht="12.75">
      <c r="C16" s="57"/>
      <c r="D16" s="57"/>
      <c r="E16" s="57"/>
      <c r="F16" s="57"/>
      <c r="G16" s="57"/>
      <c r="H16" s="57"/>
      <c r="I16" s="57"/>
      <c r="J16" s="57"/>
      <c r="K16" s="57"/>
    </row>
    <row r="17" spans="3:11" ht="12.75">
      <c r="C17" s="57"/>
      <c r="D17" s="57"/>
      <c r="E17" s="57"/>
      <c r="F17" s="57"/>
      <c r="G17" s="57"/>
      <c r="H17" s="57"/>
      <c r="I17" s="57"/>
      <c r="J17" s="57"/>
      <c r="K17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2016-11-24T06:08:22Z</cp:lastPrinted>
  <dcterms:created xsi:type="dcterms:W3CDTF">2008-12-18T08:04:44Z</dcterms:created>
  <dcterms:modified xsi:type="dcterms:W3CDTF">2016-11-29T12:14:06Z</dcterms:modified>
  <cp:category/>
  <cp:version/>
  <cp:contentType/>
  <cp:contentStatus/>
</cp:coreProperties>
</file>