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<sst xmlns="http://schemas.openxmlformats.org/spreadsheetml/2006/main" count="88" uniqueCount="64">
  <si>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</si>
  <si>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</si>
  <si>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</si>
  <si>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</si>
  <si>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</si>
  <si>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</si>
  <si>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</si>
  <si>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</si>
  <si>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</si>
  <si>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</si>
  <si>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</si>
  <si>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</si>
  <si>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 xml:space="preserve">Опис 
</t>
  </si>
  <si>
    <t>Закуп имовине и опреме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</si>
  <si>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</si>
  <si>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</si>
  <si>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</si>
  <si>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</si>
  <si>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</si>
  <si>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</si>
  <si>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</si>
  <si>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</si>
  <si>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</si>
  <si>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</si>
  <si>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образовање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</si>
  <si>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</si>
  <si>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</si>
  <si>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</si>
  <si>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</si>
  <si>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</si>
  <si>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</si>
  <si>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</si>
  <si>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</si>
  <si>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</si>
  <si>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</si>
  <si>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</si>
  <si>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</si>
  <si>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</si>
  <si>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</si>
  <si>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NOVEMBAR</t>
  </si>
  <si>
    <t>DECEMBAR</t>
  </si>
  <si>
    <t>OKTOBAR</t>
  </si>
  <si>
    <t>Плате,додаци и накнаде запослених (зараде)</t>
  </si>
  <si>
    <t>Поклони за децу запослених</t>
  </si>
  <si>
    <t>Породиљско боловање</t>
  </si>
  <si>
    <t>Накнаде трошкова за превоз на посао и са посла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</si>
  <si>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</si>
  <si>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</si>
  <si>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</si>
  <si>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</si>
  <si>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</si>
  <si>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Текуће поправке и одржавање зграда и објеката</t>
  </si>
  <si>
    <t>Синт. конто</t>
  </si>
  <si>
    <t>УКУПНО</t>
  </si>
  <si>
    <t>Допринос за ПИО</t>
  </si>
  <si>
    <t>Допринос за ЗО</t>
  </si>
  <si>
    <t>Допринос за незапосленост</t>
  </si>
  <si>
    <t>Осигурање имовине и лица</t>
  </si>
  <si>
    <t xml:space="preserve">Приходи  из
буџета за период од 01.01. до 31.12.2015.године </t>
  </si>
  <si>
    <t xml:space="preserve">Меморандумске ставке за рефундацију расхода за период од 01.01. до 31.12.2015.године  </t>
  </si>
  <si>
    <t xml:space="preserve">Укупно за период од 01.01. до 31.12.2015.године </t>
  </si>
  <si>
    <t>ПЛАН РАСХОДА И ИЗДАТАКА -КЛАСИЧАН ДЕО  ЗА ПЕРИОД ОД 01.01. ДО 31.12.2015.ГОДИНЕ</t>
  </si>
  <si>
    <t>Табела 4.1.2.</t>
  </si>
  <si>
    <t>Остале  дотације и трансфери</t>
  </si>
</sst>
</file>

<file path=xl/styles.xml><?xml version="1.0" encoding="utf-8"?>
<styleSheet xmlns="http://schemas.openxmlformats.org/spreadsheetml/2006/main">
  <numFmts count="4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.##0.00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color indexed="10"/>
      <name val="Arial"/>
      <family val="2"/>
    </font>
    <font>
      <b/>
      <i/>
      <sz val="11"/>
      <color indexed="62"/>
      <name val="Arial"/>
      <family val="2"/>
    </font>
    <font>
      <i/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Alignment="1">
      <alignment/>
    </xf>
    <xf numFmtId="4" fontId="13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4" fontId="13" fillId="32" borderId="0" xfId="0" applyNumberFormat="1" applyFont="1" applyFill="1" applyBorder="1" applyAlignment="1">
      <alignment horizontal="right"/>
    </xf>
    <xf numFmtId="0" fontId="6" fillId="32" borderId="0" xfId="0" applyFont="1" applyFill="1" applyAlignment="1">
      <alignment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" fontId="6" fillId="33" borderId="0" xfId="0" applyNumberFormat="1" applyFont="1" applyFill="1" applyAlignment="1">
      <alignment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6" fillId="33" borderId="12" xfId="0" applyFont="1" applyFill="1" applyBorder="1" applyAlignment="1">
      <alignment wrapText="1"/>
    </xf>
    <xf numFmtId="4" fontId="16" fillId="33" borderId="12" xfId="0" applyNumberFormat="1" applyFont="1" applyFill="1" applyBorder="1" applyAlignment="1">
      <alignment/>
    </xf>
    <xf numFmtId="0" fontId="16" fillId="0" borderId="13" xfId="0" applyFont="1" applyBorder="1" applyAlignment="1">
      <alignment wrapText="1"/>
    </xf>
    <xf numFmtId="4" fontId="16" fillId="0" borderId="13" xfId="0" applyNumberFormat="1" applyFont="1" applyBorder="1" applyAlignment="1">
      <alignment/>
    </xf>
    <xf numFmtId="4" fontId="16" fillId="0" borderId="14" xfId="0" applyNumberFormat="1" applyFont="1" applyBorder="1" applyAlignment="1">
      <alignment/>
    </xf>
    <xf numFmtId="0" fontId="16" fillId="0" borderId="15" xfId="0" applyFont="1" applyBorder="1" applyAlignment="1">
      <alignment wrapText="1"/>
    </xf>
    <xf numFmtId="4" fontId="16" fillId="0" borderId="15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0" fontId="16" fillId="33" borderId="17" xfId="0" applyFont="1" applyFill="1" applyBorder="1" applyAlignment="1">
      <alignment wrapText="1"/>
    </xf>
    <xf numFmtId="4" fontId="16" fillId="33" borderId="17" xfId="0" applyNumberFormat="1" applyFont="1" applyFill="1" applyBorder="1" applyAlignment="1">
      <alignment/>
    </xf>
    <xf numFmtId="4" fontId="16" fillId="33" borderId="18" xfId="0" applyNumberFormat="1" applyFont="1" applyFill="1" applyBorder="1" applyAlignment="1">
      <alignment/>
    </xf>
    <xf numFmtId="0" fontId="17" fillId="0" borderId="12" xfId="0" applyFont="1" applyBorder="1" applyAlignment="1">
      <alignment wrapText="1"/>
    </xf>
    <xf numFmtId="4" fontId="17" fillId="0" borderId="12" xfId="0" applyNumberFormat="1" applyFont="1" applyBorder="1" applyAlignment="1">
      <alignment/>
    </xf>
    <xf numFmtId="0" fontId="17" fillId="0" borderId="0" xfId="0" applyFont="1" applyBorder="1" applyAlignment="1">
      <alignment wrapText="1"/>
    </xf>
    <xf numFmtId="4" fontId="17" fillId="0" borderId="0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0" fontId="8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16" fillId="33" borderId="24" xfId="0" applyNumberFormat="1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17" fillId="33" borderId="12" xfId="0" applyFont="1" applyFill="1" applyBorder="1" applyAlignment="1">
      <alignment wrapText="1"/>
    </xf>
    <xf numFmtId="4" fontId="17" fillId="33" borderId="12" xfId="0" applyNumberFormat="1" applyFont="1" applyFill="1" applyBorder="1" applyAlignment="1">
      <alignment/>
    </xf>
    <xf numFmtId="4" fontId="17" fillId="33" borderId="24" xfId="0" applyNumberFormat="1" applyFont="1" applyFill="1" applyBorder="1" applyAlignment="1">
      <alignment/>
    </xf>
    <xf numFmtId="0" fontId="9" fillId="33" borderId="25" xfId="0" applyFont="1" applyFill="1" applyBorder="1" applyAlignment="1">
      <alignment horizontal="center"/>
    </xf>
    <xf numFmtId="0" fontId="16" fillId="33" borderId="26" xfId="0" applyFont="1" applyFill="1" applyBorder="1" applyAlignment="1">
      <alignment wrapText="1"/>
    </xf>
    <xf numFmtId="4" fontId="16" fillId="33" borderId="26" xfId="0" applyNumberFormat="1" applyFont="1" applyFill="1" applyBorder="1" applyAlignment="1">
      <alignment/>
    </xf>
    <xf numFmtId="4" fontId="16" fillId="33" borderId="27" xfId="0" applyNumberFormat="1" applyFont="1" applyFill="1" applyBorder="1" applyAlignment="1">
      <alignment/>
    </xf>
    <xf numFmtId="0" fontId="8" fillId="33" borderId="25" xfId="0" applyFont="1" applyFill="1" applyBorder="1" applyAlignment="1">
      <alignment horizontal="center"/>
    </xf>
    <xf numFmtId="0" fontId="17" fillId="33" borderId="26" xfId="0" applyFont="1" applyFill="1" applyBorder="1" applyAlignment="1">
      <alignment wrapText="1"/>
    </xf>
    <xf numFmtId="4" fontId="17" fillId="33" borderId="26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6" fillId="33" borderId="28" xfId="0" applyNumberFormat="1" applyFont="1" applyFill="1" applyBorder="1" applyAlignment="1">
      <alignment/>
    </xf>
    <xf numFmtId="0" fontId="9" fillId="33" borderId="21" xfId="0" applyFont="1" applyFill="1" applyBorder="1" applyAlignment="1">
      <alignment horizontal="center"/>
    </xf>
    <xf numFmtId="0" fontId="16" fillId="33" borderId="13" xfId="0" applyFont="1" applyFill="1" applyBorder="1" applyAlignment="1">
      <alignment wrapText="1"/>
    </xf>
    <xf numFmtId="4" fontId="16" fillId="33" borderId="13" xfId="0" applyNumberFormat="1" applyFont="1" applyFill="1" applyBorder="1" applyAlignment="1">
      <alignment/>
    </xf>
    <xf numFmtId="4" fontId="16" fillId="33" borderId="14" xfId="0" applyNumberFormat="1" applyFont="1" applyFill="1" applyBorder="1" applyAlignment="1">
      <alignment/>
    </xf>
    <xf numFmtId="0" fontId="9" fillId="33" borderId="29" xfId="0" applyFont="1" applyFill="1" applyBorder="1" applyAlignment="1">
      <alignment horizontal="center"/>
    </xf>
    <xf numFmtId="0" fontId="16" fillId="33" borderId="30" xfId="0" applyFont="1" applyFill="1" applyBorder="1" applyAlignment="1">
      <alignment wrapText="1"/>
    </xf>
    <xf numFmtId="4" fontId="16" fillId="33" borderId="30" xfId="0" applyNumberFormat="1" applyFont="1" applyFill="1" applyBorder="1" applyAlignment="1">
      <alignment/>
    </xf>
    <xf numFmtId="4" fontId="16" fillId="33" borderId="31" xfId="0" applyNumberFormat="1" applyFont="1" applyFill="1" applyBorder="1" applyAlignment="1">
      <alignment/>
    </xf>
    <xf numFmtId="0" fontId="9" fillId="33" borderId="22" xfId="0" applyFont="1" applyFill="1" applyBorder="1" applyAlignment="1">
      <alignment horizontal="center"/>
    </xf>
    <xf numFmtId="0" fontId="16" fillId="33" borderId="15" xfId="0" applyFont="1" applyFill="1" applyBorder="1" applyAlignment="1">
      <alignment wrapText="1"/>
    </xf>
    <xf numFmtId="4" fontId="16" fillId="33" borderId="15" xfId="0" applyNumberFormat="1" applyFont="1" applyFill="1" applyBorder="1" applyAlignment="1">
      <alignment/>
    </xf>
    <xf numFmtId="4" fontId="16" fillId="33" borderId="16" xfId="0" applyNumberFormat="1" applyFont="1" applyFill="1" applyBorder="1" applyAlignment="1">
      <alignment/>
    </xf>
    <xf numFmtId="0" fontId="9" fillId="33" borderId="32" xfId="0" applyFont="1" applyFill="1" applyBorder="1" applyAlignment="1">
      <alignment horizontal="center"/>
    </xf>
    <xf numFmtId="0" fontId="16" fillId="33" borderId="33" xfId="0" applyFont="1" applyFill="1" applyBorder="1" applyAlignment="1">
      <alignment wrapText="1"/>
    </xf>
    <xf numFmtId="4" fontId="16" fillId="33" borderId="33" xfId="0" applyNumberFormat="1" applyFont="1" applyFill="1" applyBorder="1" applyAlignment="1">
      <alignment/>
    </xf>
    <xf numFmtId="0" fontId="17" fillId="33" borderId="17" xfId="0" applyFont="1" applyFill="1" applyBorder="1" applyAlignment="1">
      <alignment wrapText="1"/>
    </xf>
    <xf numFmtId="0" fontId="8" fillId="33" borderId="23" xfId="0" applyFont="1" applyFill="1" applyBorder="1" applyAlignment="1">
      <alignment horizontal="center"/>
    </xf>
    <xf numFmtId="4" fontId="17" fillId="33" borderId="1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8"/>
  <sheetViews>
    <sheetView tabSelected="1" zoomScalePageLayoutView="0" workbookViewId="0" topLeftCell="A15">
      <selection activeCell="F28" sqref="F28"/>
    </sheetView>
  </sheetViews>
  <sheetFormatPr defaultColWidth="9.140625" defaultRowHeight="12.75"/>
  <cols>
    <col min="1" max="1" width="13.00390625" style="48" customWidth="1"/>
    <col min="2" max="2" width="47.140625" style="22" customWidth="1"/>
    <col min="3" max="3" width="20.8515625" style="23" customWidth="1"/>
    <col min="4" max="4" width="19.57421875" style="23" customWidth="1"/>
    <col min="5" max="5" width="20.00390625" style="23" customWidth="1"/>
    <col min="6" max="6" width="15.57421875" style="1" customWidth="1"/>
    <col min="7" max="7" width="13.421875" style="0" bestFit="1" customWidth="1"/>
  </cols>
  <sheetData>
    <row r="1" ht="20.25" customHeight="1"/>
    <row r="2" ht="20.25" customHeight="1">
      <c r="A2" s="49" t="s">
        <v>62</v>
      </c>
    </row>
    <row r="3" spans="1:6" s="20" customFormat="1" ht="36.75" customHeight="1">
      <c r="A3" s="49"/>
      <c r="B3" s="24" t="s">
        <v>61</v>
      </c>
      <c r="C3" s="25"/>
      <c r="D3" s="25"/>
      <c r="E3" s="25"/>
      <c r="F3" s="19"/>
    </row>
    <row r="4" ht="21.75" customHeight="1" thickBot="1"/>
    <row r="5" spans="1:7" s="4" customFormat="1" ht="99" customHeight="1" thickBot="1">
      <c r="A5" s="47" t="s">
        <v>52</v>
      </c>
      <c r="B5" s="26" t="s">
        <v>12</v>
      </c>
      <c r="C5" s="27" t="s">
        <v>58</v>
      </c>
      <c r="D5" s="27" t="s">
        <v>59</v>
      </c>
      <c r="E5" s="28" t="s">
        <v>60</v>
      </c>
      <c r="F5" s="10"/>
      <c r="G5" s="10"/>
    </row>
    <row r="6" spans="1:6" s="8" customFormat="1" ht="22.5" customHeight="1" thickBot="1">
      <c r="A6" s="58">
        <v>411000</v>
      </c>
      <c r="B6" s="59" t="s">
        <v>42</v>
      </c>
      <c r="C6" s="60">
        <v>11650000</v>
      </c>
      <c r="D6" s="60">
        <v>0</v>
      </c>
      <c r="E6" s="61">
        <f aca="true" t="shared" si="0" ref="E6:E11">SUM(C6+D6)</f>
        <v>11650000</v>
      </c>
      <c r="F6" s="12"/>
    </row>
    <row r="7" spans="1:7" s="8" customFormat="1" ht="30" customHeight="1" thickBot="1">
      <c r="A7" s="58">
        <v>412000</v>
      </c>
      <c r="B7" s="59" t="s">
        <v>0</v>
      </c>
      <c r="C7" s="60">
        <v>2090000</v>
      </c>
      <c r="D7" s="60">
        <f>SUM(D8:D10)</f>
        <v>0</v>
      </c>
      <c r="E7" s="61">
        <f>SUM(C7+D7)</f>
        <v>2090000</v>
      </c>
      <c r="F7" s="12"/>
      <c r="G7" s="7"/>
    </row>
    <row r="8" spans="1:6" s="8" customFormat="1" ht="30" customHeight="1" hidden="1" thickBot="1">
      <c r="A8" s="50">
        <v>412100</v>
      </c>
      <c r="B8" s="29" t="s">
        <v>54</v>
      </c>
      <c r="C8" s="30">
        <v>1500000</v>
      </c>
      <c r="D8" s="30">
        <v>0</v>
      </c>
      <c r="E8" s="57">
        <f t="shared" si="0"/>
        <v>1500000</v>
      </c>
      <c r="F8" s="12"/>
    </row>
    <row r="9" spans="1:6" s="8" customFormat="1" ht="30" customHeight="1" hidden="1" thickBot="1">
      <c r="A9" s="50">
        <v>412200</v>
      </c>
      <c r="B9" s="29" t="s">
        <v>55</v>
      </c>
      <c r="C9" s="30">
        <v>645000</v>
      </c>
      <c r="D9" s="30">
        <v>0</v>
      </c>
      <c r="E9" s="57">
        <f t="shared" si="0"/>
        <v>645000</v>
      </c>
      <c r="F9" s="12"/>
    </row>
    <row r="10" spans="1:6" s="8" customFormat="1" ht="30" customHeight="1" hidden="1" thickBot="1">
      <c r="A10" s="50">
        <v>412300</v>
      </c>
      <c r="B10" s="29" t="s">
        <v>56</v>
      </c>
      <c r="C10" s="30">
        <v>95000</v>
      </c>
      <c r="D10" s="30">
        <v>0</v>
      </c>
      <c r="E10" s="57">
        <f t="shared" si="0"/>
        <v>95000</v>
      </c>
      <c r="F10" s="12"/>
    </row>
    <row r="11" spans="1:6" s="8" customFormat="1" ht="22.5" customHeight="1" thickBot="1">
      <c r="A11" s="58">
        <v>413000</v>
      </c>
      <c r="B11" s="59" t="s">
        <v>1</v>
      </c>
      <c r="C11" s="60">
        <f>SUM(C12)</f>
        <v>60000</v>
      </c>
      <c r="D11" s="60">
        <v>0</v>
      </c>
      <c r="E11" s="61">
        <f t="shared" si="0"/>
        <v>60000</v>
      </c>
      <c r="F11" s="12"/>
    </row>
    <row r="12" spans="1:6" s="8" customFormat="1" ht="22.5" customHeight="1" hidden="1" thickBot="1">
      <c r="A12" s="50">
        <v>413100</v>
      </c>
      <c r="B12" s="29" t="s">
        <v>43</v>
      </c>
      <c r="C12" s="30">
        <v>60000</v>
      </c>
      <c r="D12" s="30">
        <v>0</v>
      </c>
      <c r="E12" s="57">
        <f>SUM(C12:D12)</f>
        <v>60000</v>
      </c>
      <c r="F12" s="12"/>
    </row>
    <row r="13" spans="1:6" s="8" customFormat="1" ht="22.5" customHeight="1" thickBot="1">
      <c r="A13" s="58">
        <v>414000</v>
      </c>
      <c r="B13" s="59" t="s">
        <v>2</v>
      </c>
      <c r="C13" s="60">
        <f>SUM(C14:C14)</f>
        <v>80000</v>
      </c>
      <c r="D13" s="60">
        <f>SUM(D14:D14)</f>
        <v>500000</v>
      </c>
      <c r="E13" s="61">
        <f>SUM(C13+D13)</f>
        <v>580000</v>
      </c>
      <c r="F13" s="12"/>
    </row>
    <row r="14" spans="1:6" s="8" customFormat="1" ht="22.5" customHeight="1" hidden="1" thickBot="1">
      <c r="A14" s="62">
        <v>414100</v>
      </c>
      <c r="B14" s="63" t="s">
        <v>44</v>
      </c>
      <c r="C14" s="64">
        <v>80000</v>
      </c>
      <c r="D14" s="64">
        <v>500000</v>
      </c>
      <c r="E14" s="65">
        <f>SUM(C14:D14)</f>
        <v>580000</v>
      </c>
      <c r="F14" s="12"/>
    </row>
    <row r="15" spans="1:6" s="8" customFormat="1" ht="22.5" customHeight="1" thickBot="1">
      <c r="A15" s="66">
        <v>415000</v>
      </c>
      <c r="B15" s="67" t="s">
        <v>3</v>
      </c>
      <c r="C15" s="68">
        <f>SUM(C16)</f>
        <v>320000</v>
      </c>
      <c r="D15" s="68">
        <f>SUM(D16)</f>
        <v>0</v>
      </c>
      <c r="E15" s="69">
        <f aca="true" t="shared" si="1" ref="E15:E37">SUM(C15+D15)</f>
        <v>320000</v>
      </c>
      <c r="F15" s="12"/>
    </row>
    <row r="16" spans="1:6" ht="36" customHeight="1" hidden="1" thickBot="1">
      <c r="A16" s="53">
        <v>415100</v>
      </c>
      <c r="B16" s="37" t="s">
        <v>45</v>
      </c>
      <c r="C16" s="38">
        <v>320000</v>
      </c>
      <c r="D16" s="38">
        <v>0</v>
      </c>
      <c r="E16" s="39">
        <f t="shared" si="1"/>
        <v>320000</v>
      </c>
      <c r="F16" s="7"/>
    </row>
    <row r="17" spans="1:6" s="8" customFormat="1" ht="29.25" customHeight="1" thickBot="1">
      <c r="A17" s="58">
        <v>416000</v>
      </c>
      <c r="B17" s="59" t="s">
        <v>4</v>
      </c>
      <c r="C17" s="60">
        <f>SUM(C18:C18)</f>
        <v>390000</v>
      </c>
      <c r="D17" s="60">
        <f>SUM(D18:D18)</f>
        <v>0</v>
      </c>
      <c r="E17" s="61">
        <f t="shared" si="1"/>
        <v>390000</v>
      </c>
      <c r="F17" s="7"/>
    </row>
    <row r="18" spans="1:6" ht="36" customHeight="1" hidden="1" thickBot="1">
      <c r="A18" s="53">
        <v>416100</v>
      </c>
      <c r="B18" s="37" t="s">
        <v>46</v>
      </c>
      <c r="C18" s="38">
        <v>390000</v>
      </c>
      <c r="D18" s="38">
        <v>0</v>
      </c>
      <c r="E18" s="70">
        <f t="shared" si="1"/>
        <v>390000</v>
      </c>
      <c r="F18" s="6"/>
    </row>
    <row r="19" spans="1:6" s="8" customFormat="1" ht="22.5" customHeight="1" thickBot="1">
      <c r="A19" s="58">
        <v>421000</v>
      </c>
      <c r="B19" s="59" t="s">
        <v>5</v>
      </c>
      <c r="C19" s="60">
        <f>SUM(C20:C26)</f>
        <v>1530000</v>
      </c>
      <c r="D19" s="60">
        <f>SUM(D20:D26)</f>
        <v>0</v>
      </c>
      <c r="E19" s="61">
        <f t="shared" si="1"/>
        <v>1530000</v>
      </c>
      <c r="F19" s="13"/>
    </row>
    <row r="20" spans="1:6" ht="22.5" customHeight="1" hidden="1">
      <c r="A20" s="71">
        <v>421100</v>
      </c>
      <c r="B20" s="72" t="s">
        <v>47</v>
      </c>
      <c r="C20" s="73">
        <v>150000</v>
      </c>
      <c r="D20" s="73">
        <v>0</v>
      </c>
      <c r="E20" s="74">
        <f t="shared" si="1"/>
        <v>150000</v>
      </c>
      <c r="F20" s="6"/>
    </row>
    <row r="21" spans="1:6" ht="22.5" customHeight="1" hidden="1">
      <c r="A21" s="75">
        <v>421200</v>
      </c>
      <c r="B21" s="76" t="s">
        <v>48</v>
      </c>
      <c r="C21" s="77">
        <v>185000</v>
      </c>
      <c r="D21" s="77">
        <v>0</v>
      </c>
      <c r="E21" s="78">
        <f t="shared" si="1"/>
        <v>185000</v>
      </c>
      <c r="F21" s="6"/>
    </row>
    <row r="22" spans="1:6" ht="22.5" customHeight="1" hidden="1">
      <c r="A22" s="75">
        <v>421300</v>
      </c>
      <c r="B22" s="76" t="s">
        <v>49</v>
      </c>
      <c r="C22" s="77">
        <v>410000</v>
      </c>
      <c r="D22" s="77">
        <v>0</v>
      </c>
      <c r="E22" s="78">
        <f t="shared" si="1"/>
        <v>410000</v>
      </c>
      <c r="F22" s="6"/>
    </row>
    <row r="23" spans="1:6" ht="22.5" customHeight="1" hidden="1">
      <c r="A23" s="75">
        <v>421400</v>
      </c>
      <c r="B23" s="76" t="s">
        <v>50</v>
      </c>
      <c r="C23" s="77">
        <v>690000</v>
      </c>
      <c r="D23" s="77">
        <v>0</v>
      </c>
      <c r="E23" s="78">
        <f t="shared" si="1"/>
        <v>690000</v>
      </c>
      <c r="F23" s="6"/>
    </row>
    <row r="24" spans="1:6" ht="22.5" customHeight="1" hidden="1">
      <c r="A24" s="75">
        <v>421500</v>
      </c>
      <c r="B24" s="76" t="s">
        <v>57</v>
      </c>
      <c r="C24" s="77">
        <v>90000</v>
      </c>
      <c r="D24" s="77">
        <v>0</v>
      </c>
      <c r="E24" s="78">
        <f t="shared" si="1"/>
        <v>90000</v>
      </c>
      <c r="F24" s="6"/>
    </row>
    <row r="25" spans="1:6" ht="22.5" customHeight="1" hidden="1">
      <c r="A25" s="75">
        <v>421600</v>
      </c>
      <c r="B25" s="76" t="s">
        <v>13</v>
      </c>
      <c r="C25" s="77">
        <v>0</v>
      </c>
      <c r="D25" s="77">
        <v>0</v>
      </c>
      <c r="E25" s="78">
        <f t="shared" si="1"/>
        <v>0</v>
      </c>
      <c r="F25" s="6"/>
    </row>
    <row r="26" spans="1:6" ht="22.5" customHeight="1" hidden="1" thickBot="1">
      <c r="A26" s="79">
        <v>421900</v>
      </c>
      <c r="B26" s="80" t="s">
        <v>14</v>
      </c>
      <c r="C26" s="81">
        <v>5000</v>
      </c>
      <c r="D26" s="81">
        <v>0</v>
      </c>
      <c r="E26" s="82">
        <f t="shared" si="1"/>
        <v>5000</v>
      </c>
      <c r="F26" s="6"/>
    </row>
    <row r="27" spans="1:6" s="8" customFormat="1" ht="22.5" customHeight="1" thickBot="1">
      <c r="A27" s="58">
        <v>422000</v>
      </c>
      <c r="B27" s="59" t="s">
        <v>6</v>
      </c>
      <c r="C27" s="61">
        <v>10000</v>
      </c>
      <c r="D27" s="60">
        <v>0</v>
      </c>
      <c r="E27" s="61">
        <f t="shared" si="1"/>
        <v>10000</v>
      </c>
      <c r="F27" s="14"/>
    </row>
    <row r="28" spans="1:6" s="8" customFormat="1" ht="22.5" customHeight="1" thickBot="1">
      <c r="A28" s="58">
        <v>423000</v>
      </c>
      <c r="B28" s="59" t="s">
        <v>7</v>
      </c>
      <c r="C28" s="60">
        <f>SUM(C29:C34)</f>
        <v>2035000</v>
      </c>
      <c r="D28" s="60">
        <f>SUM(D29:D34)</f>
        <v>0</v>
      </c>
      <c r="E28" s="60">
        <f t="shared" si="1"/>
        <v>2035000</v>
      </c>
      <c r="F28" s="15"/>
    </row>
    <row r="29" spans="1:6" ht="22.5" customHeight="1" hidden="1">
      <c r="A29" s="83">
        <v>423200</v>
      </c>
      <c r="B29" s="76" t="s">
        <v>15</v>
      </c>
      <c r="C29" s="77">
        <v>440000</v>
      </c>
      <c r="D29" s="77">
        <v>0</v>
      </c>
      <c r="E29" s="77">
        <f t="shared" si="1"/>
        <v>440000</v>
      </c>
      <c r="F29" s="6"/>
    </row>
    <row r="30" spans="1:6" ht="30.75" customHeight="1" hidden="1">
      <c r="A30" s="83">
        <v>423300</v>
      </c>
      <c r="B30" s="76" t="s">
        <v>16</v>
      </c>
      <c r="C30" s="77">
        <v>30000</v>
      </c>
      <c r="D30" s="77">
        <v>0</v>
      </c>
      <c r="E30" s="77">
        <f t="shared" si="1"/>
        <v>30000</v>
      </c>
      <c r="F30" s="6"/>
    </row>
    <row r="31" spans="1:6" ht="22.5" customHeight="1" hidden="1">
      <c r="A31" s="75">
        <v>423400</v>
      </c>
      <c r="B31" s="76" t="s">
        <v>17</v>
      </c>
      <c r="C31" s="77">
        <v>300000</v>
      </c>
      <c r="D31" s="77">
        <v>0</v>
      </c>
      <c r="E31" s="77">
        <f t="shared" si="1"/>
        <v>300000</v>
      </c>
      <c r="F31" s="6"/>
    </row>
    <row r="32" spans="1:6" ht="22.5" customHeight="1" hidden="1">
      <c r="A32" s="75">
        <v>423500</v>
      </c>
      <c r="B32" s="76" t="s">
        <v>18</v>
      </c>
      <c r="C32" s="77">
        <v>1210000</v>
      </c>
      <c r="D32" s="77">
        <v>0</v>
      </c>
      <c r="E32" s="77">
        <f t="shared" si="1"/>
        <v>1210000</v>
      </c>
      <c r="F32" s="6"/>
    </row>
    <row r="33" spans="1:6" ht="22.5" customHeight="1" hidden="1">
      <c r="A33" s="75">
        <v>423700</v>
      </c>
      <c r="B33" s="76" t="s">
        <v>19</v>
      </c>
      <c r="C33" s="77">
        <v>25000</v>
      </c>
      <c r="D33" s="77">
        <v>0</v>
      </c>
      <c r="E33" s="77">
        <f t="shared" si="1"/>
        <v>25000</v>
      </c>
      <c r="F33" s="6"/>
    </row>
    <row r="34" spans="1:6" ht="22.5" customHeight="1" hidden="1" thickBot="1">
      <c r="A34" s="79">
        <v>423900</v>
      </c>
      <c r="B34" s="84" t="s">
        <v>20</v>
      </c>
      <c r="C34" s="85">
        <v>30000</v>
      </c>
      <c r="D34" s="85">
        <v>0</v>
      </c>
      <c r="E34" s="85">
        <f t="shared" si="1"/>
        <v>30000</v>
      </c>
      <c r="F34" s="6"/>
    </row>
    <row r="35" spans="1:6" s="8" customFormat="1" ht="22.5" customHeight="1" thickBot="1">
      <c r="A35" s="58">
        <v>424000</v>
      </c>
      <c r="B35" s="59" t="s">
        <v>8</v>
      </c>
      <c r="C35" s="60">
        <f>SUM(+C36)</f>
        <v>20000</v>
      </c>
      <c r="D35" s="60">
        <f>SUM(+D36)</f>
        <v>0</v>
      </c>
      <c r="E35" s="61">
        <f t="shared" si="1"/>
        <v>20000</v>
      </c>
      <c r="F35" s="15"/>
    </row>
    <row r="36" spans="1:6" s="4" customFormat="1" ht="22.5" customHeight="1" hidden="1" thickBot="1">
      <c r="A36" s="79">
        <v>424900</v>
      </c>
      <c r="B36" s="80" t="s">
        <v>21</v>
      </c>
      <c r="C36" s="81">
        <v>20000</v>
      </c>
      <c r="D36" s="81">
        <v>0</v>
      </c>
      <c r="E36" s="82">
        <f t="shared" si="1"/>
        <v>20000</v>
      </c>
      <c r="F36" s="5"/>
    </row>
    <row r="37" spans="1:6" s="8" customFormat="1" ht="22.5" customHeight="1" thickBot="1">
      <c r="A37" s="58">
        <v>425000</v>
      </c>
      <c r="B37" s="59" t="s">
        <v>9</v>
      </c>
      <c r="C37" s="60">
        <f>SUM(C38:C39)</f>
        <v>233000</v>
      </c>
      <c r="D37" s="60">
        <f>SUM(D39:D39)</f>
        <v>0</v>
      </c>
      <c r="E37" s="61">
        <f t="shared" si="1"/>
        <v>233000</v>
      </c>
      <c r="F37" s="15"/>
    </row>
    <row r="38" spans="1:7" s="18" customFormat="1" ht="33" customHeight="1" hidden="1">
      <c r="A38" s="53">
        <v>425100</v>
      </c>
      <c r="B38" s="37" t="s">
        <v>51</v>
      </c>
      <c r="C38" s="38">
        <v>20000</v>
      </c>
      <c r="D38" s="38">
        <v>0</v>
      </c>
      <c r="E38" s="39">
        <f>SUM(C38:D38)</f>
        <v>20000</v>
      </c>
      <c r="F38" s="17"/>
      <c r="G38" s="21"/>
    </row>
    <row r="39" spans="1:7" ht="22.5" customHeight="1" hidden="1" thickBot="1">
      <c r="A39" s="79">
        <v>425200</v>
      </c>
      <c r="B39" s="80" t="s">
        <v>22</v>
      </c>
      <c r="C39" s="81">
        <v>213000</v>
      </c>
      <c r="D39" s="81">
        <v>0</v>
      </c>
      <c r="E39" s="82">
        <f aca="true" t="shared" si="2" ref="E39:E49">SUM(C39+D39)</f>
        <v>213000</v>
      </c>
      <c r="F39" s="9"/>
      <c r="G39" s="1"/>
    </row>
    <row r="40" spans="1:7" s="8" customFormat="1" ht="22.5" customHeight="1" thickBot="1">
      <c r="A40" s="58">
        <v>426000</v>
      </c>
      <c r="B40" s="59" t="s">
        <v>10</v>
      </c>
      <c r="C40" s="60">
        <f>SUM(C41:C45)</f>
        <v>475000</v>
      </c>
      <c r="D40" s="60">
        <f>SUM(D41:D45)</f>
        <v>0</v>
      </c>
      <c r="E40" s="61">
        <f t="shared" si="2"/>
        <v>475000</v>
      </c>
      <c r="F40" s="15"/>
      <c r="G40" s="7"/>
    </row>
    <row r="41" spans="1:6" ht="22.5" customHeight="1" hidden="1">
      <c r="A41" s="71">
        <v>426100</v>
      </c>
      <c r="B41" s="72" t="s">
        <v>23</v>
      </c>
      <c r="C41" s="73">
        <v>100000</v>
      </c>
      <c r="D41" s="73">
        <v>0</v>
      </c>
      <c r="E41" s="61">
        <f t="shared" si="2"/>
        <v>100000</v>
      </c>
      <c r="F41" s="9"/>
    </row>
    <row r="42" spans="1:6" ht="22.5" customHeight="1" hidden="1">
      <c r="A42" s="75">
        <v>426300</v>
      </c>
      <c r="B42" s="76" t="s">
        <v>24</v>
      </c>
      <c r="C42" s="77">
        <v>80000</v>
      </c>
      <c r="D42" s="77">
        <v>0</v>
      </c>
      <c r="E42" s="61">
        <f t="shared" si="2"/>
        <v>80000</v>
      </c>
      <c r="F42" s="9"/>
    </row>
    <row r="43" spans="1:6" ht="22.5" customHeight="1" hidden="1">
      <c r="A43" s="75">
        <v>426400</v>
      </c>
      <c r="B43" s="76" t="s">
        <v>25</v>
      </c>
      <c r="C43" s="77">
        <v>270000</v>
      </c>
      <c r="D43" s="77">
        <v>0</v>
      </c>
      <c r="E43" s="61">
        <f t="shared" si="2"/>
        <v>270000</v>
      </c>
      <c r="F43" s="9"/>
    </row>
    <row r="44" spans="1:6" ht="22.5" customHeight="1" hidden="1">
      <c r="A44" s="75">
        <v>426800</v>
      </c>
      <c r="B44" s="76" t="s">
        <v>27</v>
      </c>
      <c r="C44" s="77">
        <v>5000</v>
      </c>
      <c r="D44" s="77">
        <v>0</v>
      </c>
      <c r="E44" s="61">
        <f t="shared" si="2"/>
        <v>5000</v>
      </c>
      <c r="F44" s="9"/>
    </row>
    <row r="45" spans="1:6" ht="22.5" customHeight="1" hidden="1" thickBot="1">
      <c r="A45" s="79">
        <v>426900</v>
      </c>
      <c r="B45" s="80" t="s">
        <v>26</v>
      </c>
      <c r="C45" s="81">
        <v>20000</v>
      </c>
      <c r="D45" s="81">
        <v>0</v>
      </c>
      <c r="E45" s="61">
        <f t="shared" si="2"/>
        <v>20000</v>
      </c>
      <c r="F45" s="9"/>
    </row>
    <row r="46" spans="1:6" ht="22.5" customHeight="1" thickBot="1">
      <c r="A46" s="87">
        <v>465000</v>
      </c>
      <c r="B46" s="86" t="s">
        <v>63</v>
      </c>
      <c r="C46" s="88">
        <v>1000000</v>
      </c>
      <c r="D46" s="88">
        <v>0</v>
      </c>
      <c r="E46" s="61">
        <f t="shared" si="2"/>
        <v>1000000</v>
      </c>
      <c r="F46" s="9"/>
    </row>
    <row r="47" spans="1:7" s="8" customFormat="1" ht="22.5" customHeight="1" thickBot="1">
      <c r="A47" s="58">
        <v>482000</v>
      </c>
      <c r="B47" s="59" t="s">
        <v>11</v>
      </c>
      <c r="C47" s="60">
        <f>SUM(C48:C49)</f>
        <v>107000</v>
      </c>
      <c r="D47" s="60">
        <f>SUM(D48:D49)</f>
        <v>0</v>
      </c>
      <c r="E47" s="61">
        <f t="shared" si="2"/>
        <v>107000</v>
      </c>
      <c r="F47" s="16"/>
      <c r="G47" s="7"/>
    </row>
    <row r="48" spans="1:5" ht="22.5" customHeight="1" hidden="1">
      <c r="A48" s="51">
        <v>482100</v>
      </c>
      <c r="B48" s="31" t="s">
        <v>28</v>
      </c>
      <c r="C48" s="32">
        <v>45000</v>
      </c>
      <c r="D48" s="32">
        <v>0</v>
      </c>
      <c r="E48" s="33">
        <f t="shared" si="2"/>
        <v>45000</v>
      </c>
    </row>
    <row r="49" spans="1:5" ht="22.5" customHeight="1" hidden="1" thickBot="1">
      <c r="A49" s="52">
        <v>482200</v>
      </c>
      <c r="B49" s="34" t="s">
        <v>29</v>
      </c>
      <c r="C49" s="35">
        <v>62000</v>
      </c>
      <c r="D49" s="35">
        <v>0</v>
      </c>
      <c r="E49" s="36">
        <f t="shared" si="2"/>
        <v>62000</v>
      </c>
    </row>
    <row r="50" spans="1:6" ht="24.75" customHeight="1" thickBot="1">
      <c r="A50" s="54"/>
      <c r="B50" s="40" t="s">
        <v>53</v>
      </c>
      <c r="C50" s="41">
        <f>SUM(C6+C7+C11+C13+C15+C17+C19+C27+C28+C35+C37+C40+C47+C46)</f>
        <v>20000000</v>
      </c>
      <c r="D50" s="41">
        <f>SUM(D6+D7+D11+D13+D15+D17+D19+D27+D28+D35+D37+D40+D47+D46)</f>
        <v>500000</v>
      </c>
      <c r="E50" s="41">
        <f>SUM(E6+E7+E11+E13+E15+E17+E19+E27+E28+E35+E37+E40+E47+E46)</f>
        <v>20500000</v>
      </c>
      <c r="F50" s="11"/>
    </row>
    <row r="51" spans="1:6" s="2" customFormat="1" ht="24.75" customHeight="1">
      <c r="A51" s="55"/>
      <c r="B51" s="42"/>
      <c r="C51" s="43"/>
      <c r="D51" s="43"/>
      <c r="E51" s="43"/>
      <c r="F51" s="3"/>
    </row>
    <row r="52" spans="1:6" s="2" customFormat="1" ht="24.75" customHeight="1">
      <c r="A52" s="56"/>
      <c r="B52" s="44"/>
      <c r="C52" s="45"/>
      <c r="D52" s="45"/>
      <c r="E52" s="45"/>
      <c r="F52" s="3"/>
    </row>
    <row r="53" spans="1:6" s="2" customFormat="1" ht="24.75" customHeight="1">
      <c r="A53" s="56"/>
      <c r="B53" s="44"/>
      <c r="C53" s="45"/>
      <c r="D53" s="45"/>
      <c r="E53" s="45"/>
      <c r="F53" s="3"/>
    </row>
    <row r="54" spans="1:6" s="2" customFormat="1" ht="24.75" customHeight="1">
      <c r="A54" s="56"/>
      <c r="B54" s="44"/>
      <c r="C54" s="45"/>
      <c r="D54" s="45"/>
      <c r="E54" s="45"/>
      <c r="F54" s="3"/>
    </row>
    <row r="55" spans="1:6" s="2" customFormat="1" ht="24.75" customHeight="1">
      <c r="A55" s="56"/>
      <c r="B55" s="44"/>
      <c r="C55" s="45"/>
      <c r="D55" s="45"/>
      <c r="E55" s="45"/>
      <c r="F55" s="3"/>
    </row>
    <row r="56" spans="1:6" s="2" customFormat="1" ht="24.75" customHeight="1">
      <c r="A56" s="56"/>
      <c r="B56" s="44"/>
      <c r="C56" s="45"/>
      <c r="D56" s="45"/>
      <c r="E56" s="45"/>
      <c r="F56" s="3"/>
    </row>
    <row r="57" spans="1:5" ht="24.75" customHeight="1">
      <c r="A57" s="56"/>
      <c r="B57" s="44"/>
      <c r="C57" s="45"/>
      <c r="D57" s="45"/>
      <c r="E57" s="45"/>
    </row>
    <row r="58" spans="1:6" s="2" customFormat="1" ht="24.75" customHeight="1">
      <c r="A58" s="56"/>
      <c r="B58" s="44"/>
      <c r="C58" s="45"/>
      <c r="D58" s="45"/>
      <c r="E58" s="45"/>
      <c r="F58" s="3"/>
    </row>
    <row r="59" spans="1:6" s="2" customFormat="1" ht="24.75" customHeight="1">
      <c r="A59" s="56"/>
      <c r="B59" s="44"/>
      <c r="C59" s="45"/>
      <c r="D59" s="45"/>
      <c r="E59" s="45"/>
      <c r="F59" s="3"/>
    </row>
    <row r="60" spans="1:6" s="2" customFormat="1" ht="24.75" customHeight="1">
      <c r="A60" s="56"/>
      <c r="B60" s="44"/>
      <c r="C60" s="45"/>
      <c r="D60" s="45"/>
      <c r="E60" s="45"/>
      <c r="F60" s="3"/>
    </row>
    <row r="61" spans="1:6" s="2" customFormat="1" ht="24.75" customHeight="1">
      <c r="A61" s="56"/>
      <c r="B61" s="44"/>
      <c r="C61" s="45"/>
      <c r="D61" s="45"/>
      <c r="E61" s="45"/>
      <c r="F61" s="3"/>
    </row>
    <row r="62" spans="1:6" s="2" customFormat="1" ht="24.75" customHeight="1">
      <c r="A62" s="56"/>
      <c r="B62" s="44"/>
      <c r="C62" s="45"/>
      <c r="D62" s="45"/>
      <c r="E62" s="45"/>
      <c r="F62" s="3"/>
    </row>
    <row r="63" spans="1:6" s="2" customFormat="1" ht="24.75" customHeight="1">
      <c r="A63" s="55"/>
      <c r="B63" s="42"/>
      <c r="C63" s="43"/>
      <c r="D63" s="43"/>
      <c r="E63" s="43"/>
      <c r="F63" s="3"/>
    </row>
    <row r="64" spans="1:6" s="2" customFormat="1" ht="24.75" customHeight="1">
      <c r="A64" s="56"/>
      <c r="B64" s="44"/>
      <c r="C64" s="45"/>
      <c r="D64" s="45"/>
      <c r="E64" s="45"/>
      <c r="F64" s="3"/>
    </row>
    <row r="65" spans="1:6" s="2" customFormat="1" ht="24.75" customHeight="1">
      <c r="A65" s="55"/>
      <c r="B65" s="42"/>
      <c r="C65" s="43"/>
      <c r="D65" s="43"/>
      <c r="E65" s="43"/>
      <c r="F65" s="3"/>
    </row>
    <row r="66" spans="1:6" s="2" customFormat="1" ht="24.75" customHeight="1">
      <c r="A66" s="56"/>
      <c r="B66" s="44"/>
      <c r="C66" s="45"/>
      <c r="D66" s="45"/>
      <c r="E66" s="45"/>
      <c r="F66" s="3"/>
    </row>
    <row r="67" spans="1:6" s="2" customFormat="1" ht="24.75" customHeight="1">
      <c r="A67" s="56"/>
      <c r="B67" s="44"/>
      <c r="C67" s="45"/>
      <c r="D67" s="45"/>
      <c r="E67" s="45"/>
      <c r="F67" s="3"/>
    </row>
    <row r="68" spans="1:6" s="2" customFormat="1" ht="24.75" customHeight="1">
      <c r="A68" s="56"/>
      <c r="B68" s="44"/>
      <c r="C68" s="45"/>
      <c r="D68" s="45"/>
      <c r="E68" s="45"/>
      <c r="F68" s="3"/>
    </row>
    <row r="69" spans="1:6" s="2" customFormat="1" ht="24.75" customHeight="1">
      <c r="A69" s="56"/>
      <c r="B69" s="44"/>
      <c r="C69" s="45"/>
      <c r="D69" s="45"/>
      <c r="E69" s="45"/>
      <c r="F69" s="3"/>
    </row>
    <row r="70" spans="1:6" s="2" customFormat="1" ht="24.75" customHeight="1">
      <c r="A70" s="55"/>
      <c r="B70" s="42"/>
      <c r="C70" s="43"/>
      <c r="D70" s="43"/>
      <c r="E70" s="43"/>
      <c r="F70" s="3"/>
    </row>
    <row r="71" spans="1:6" s="2" customFormat="1" ht="24.75" customHeight="1">
      <c r="A71" s="56"/>
      <c r="B71" s="44"/>
      <c r="C71" s="45"/>
      <c r="D71" s="45"/>
      <c r="E71" s="45"/>
      <c r="F71" s="3"/>
    </row>
    <row r="72" spans="1:6" s="2" customFormat="1" ht="24.75" customHeight="1">
      <c r="A72" s="56"/>
      <c r="B72" s="44"/>
      <c r="C72" s="45"/>
      <c r="D72" s="45"/>
      <c r="E72" s="45"/>
      <c r="F72" s="3"/>
    </row>
    <row r="73" spans="1:6" s="2" customFormat="1" ht="24.75" customHeight="1">
      <c r="A73" s="56"/>
      <c r="B73" s="44"/>
      <c r="C73" s="45"/>
      <c r="D73" s="45"/>
      <c r="E73" s="45"/>
      <c r="F73" s="3"/>
    </row>
    <row r="74" spans="1:6" s="2" customFormat="1" ht="24.75" customHeight="1">
      <c r="A74" s="56"/>
      <c r="B74" s="44"/>
      <c r="C74" s="45"/>
      <c r="D74" s="45"/>
      <c r="E74" s="45"/>
      <c r="F74" s="3"/>
    </row>
    <row r="75" spans="1:6" s="2" customFormat="1" ht="24.75" customHeight="1">
      <c r="A75" s="56"/>
      <c r="B75" s="44"/>
      <c r="C75" s="45"/>
      <c r="D75" s="45"/>
      <c r="E75" s="45"/>
      <c r="F75" s="3"/>
    </row>
    <row r="76" spans="1:6" s="2" customFormat="1" ht="24.75" customHeight="1">
      <c r="A76" s="56"/>
      <c r="B76" s="44"/>
      <c r="C76" s="45"/>
      <c r="D76" s="45"/>
      <c r="E76" s="45"/>
      <c r="F76" s="3"/>
    </row>
    <row r="77" spans="1:6" s="2" customFormat="1" ht="24.75" customHeight="1">
      <c r="A77" s="56"/>
      <c r="B77" s="44"/>
      <c r="C77" s="45"/>
      <c r="D77" s="45"/>
      <c r="E77" s="45"/>
      <c r="F77" s="3"/>
    </row>
    <row r="78" spans="1:6" s="2" customFormat="1" ht="24.75" customHeight="1">
      <c r="A78" s="56"/>
      <c r="B78" s="44"/>
      <c r="C78" s="45"/>
      <c r="D78" s="45"/>
      <c r="E78" s="45"/>
      <c r="F78" s="3"/>
    </row>
    <row r="79" spans="1:6" s="2" customFormat="1" ht="24.75" customHeight="1">
      <c r="A79" s="56"/>
      <c r="B79" s="44"/>
      <c r="C79" s="45"/>
      <c r="D79" s="45"/>
      <c r="E79" s="45"/>
      <c r="F79" s="3"/>
    </row>
    <row r="80" spans="1:6" s="2" customFormat="1" ht="24.75" customHeight="1">
      <c r="A80" s="55"/>
      <c r="B80" s="42"/>
      <c r="C80" s="43"/>
      <c r="D80" s="43"/>
      <c r="E80" s="43"/>
      <c r="F80" s="3"/>
    </row>
    <row r="81" spans="1:6" s="2" customFormat="1" ht="24.75" customHeight="1">
      <c r="A81" s="56"/>
      <c r="B81" s="44"/>
      <c r="C81" s="45"/>
      <c r="D81" s="45"/>
      <c r="E81" s="45"/>
      <c r="F81" s="3"/>
    </row>
    <row r="82" spans="1:6" s="2" customFormat="1" ht="24.75" customHeight="1">
      <c r="A82" s="56"/>
      <c r="B82" s="44"/>
      <c r="C82" s="45"/>
      <c r="D82" s="45"/>
      <c r="E82" s="45"/>
      <c r="F82" s="3"/>
    </row>
    <row r="83" spans="1:6" s="2" customFormat="1" ht="24.75" customHeight="1">
      <c r="A83" s="55"/>
      <c r="B83" s="42"/>
      <c r="C83" s="43"/>
      <c r="D83" s="43"/>
      <c r="E83" s="43"/>
      <c r="F83" s="3"/>
    </row>
    <row r="84" spans="1:6" s="2" customFormat="1" ht="24.75" customHeight="1">
      <c r="A84" s="56"/>
      <c r="B84" s="44"/>
      <c r="C84" s="45"/>
      <c r="D84" s="45"/>
      <c r="E84" s="45"/>
      <c r="F84" s="3"/>
    </row>
    <row r="85" spans="1:6" s="2" customFormat="1" ht="24.75" customHeight="1">
      <c r="A85" s="56"/>
      <c r="B85" s="44"/>
      <c r="C85" s="45"/>
      <c r="D85" s="45"/>
      <c r="E85" s="45"/>
      <c r="F85" s="3"/>
    </row>
    <row r="86" spans="1:6" s="2" customFormat="1" ht="24.75" customHeight="1">
      <c r="A86" s="56"/>
      <c r="B86" s="44"/>
      <c r="C86" s="45"/>
      <c r="D86" s="45"/>
      <c r="E86" s="45"/>
      <c r="F86" s="3"/>
    </row>
    <row r="87" spans="1:6" s="2" customFormat="1" ht="24.75" customHeight="1">
      <c r="A87" s="56"/>
      <c r="B87" s="44"/>
      <c r="C87" s="45"/>
      <c r="D87" s="45"/>
      <c r="E87" s="45"/>
      <c r="F87" s="3"/>
    </row>
    <row r="88" spans="3:5" ht="15.75">
      <c r="C88" s="46"/>
      <c r="D88" s="46"/>
      <c r="E88" s="46"/>
    </row>
  </sheetData>
  <sheetProtection/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N172"/>
  <sheetViews>
    <sheetView zoomScalePageLayoutView="0" workbookViewId="0" topLeftCell="A153">
      <selection activeCell="M173" sqref="M173"/>
    </sheetView>
  </sheetViews>
  <sheetFormatPr defaultColWidth="9.140625" defaultRowHeight="12.75"/>
  <cols>
    <col min="2" max="2" width="11.7109375" style="10" bestFit="1" customWidth="1"/>
    <col min="3" max="3" width="13.140625" style="10" customWidth="1"/>
    <col min="4" max="4" width="13.00390625" style="10" customWidth="1"/>
    <col min="5" max="5" width="13.7109375" style="10" customWidth="1"/>
    <col min="6" max="6" width="10.421875" style="10" customWidth="1"/>
    <col min="7" max="7" width="12.7109375" style="10" bestFit="1" customWidth="1"/>
    <col min="8" max="8" width="16.140625" style="1" customWidth="1"/>
    <col min="9" max="10" width="9.140625" style="1" customWidth="1"/>
    <col min="11" max="11" width="10.140625" style="0" bestFit="1" customWidth="1"/>
    <col min="14" max="14" width="14.421875" style="0" customWidth="1"/>
  </cols>
  <sheetData>
    <row r="4" spans="2:5" ht="12.75">
      <c r="B4" s="10" t="s">
        <v>30</v>
      </c>
      <c r="C4" s="10">
        <v>950021</v>
      </c>
      <c r="E4" s="10">
        <f>SUM(C4:D4)</f>
        <v>950021</v>
      </c>
    </row>
    <row r="5" spans="2:5" ht="12.75">
      <c r="B5" s="10" t="s">
        <v>31</v>
      </c>
      <c r="C5" s="10">
        <v>950021</v>
      </c>
      <c r="E5" s="10">
        <f aca="true" t="shared" si="0" ref="E5:E15">SUM(C5:D5)</f>
        <v>950021</v>
      </c>
    </row>
    <row r="6" spans="2:5" ht="12.75">
      <c r="B6" s="10" t="s">
        <v>32</v>
      </c>
      <c r="C6" s="10">
        <v>950021</v>
      </c>
      <c r="E6" s="10">
        <f t="shared" si="0"/>
        <v>950021</v>
      </c>
    </row>
    <row r="7" spans="2:5" ht="12.75">
      <c r="B7" s="10" t="s">
        <v>33</v>
      </c>
      <c r="C7" s="10">
        <v>954771.11</v>
      </c>
      <c r="D7" s="10">
        <v>10000</v>
      </c>
      <c r="E7" s="10">
        <f t="shared" si="0"/>
        <v>964771.11</v>
      </c>
    </row>
    <row r="8" spans="2:5" ht="12.75">
      <c r="B8" s="10" t="s">
        <v>34</v>
      </c>
      <c r="C8" s="10">
        <v>954771.11</v>
      </c>
      <c r="D8" s="10">
        <v>10000</v>
      </c>
      <c r="E8" s="10">
        <f t="shared" si="0"/>
        <v>964771.11</v>
      </c>
    </row>
    <row r="9" spans="2:5" ht="12.75">
      <c r="B9" s="10" t="s">
        <v>35</v>
      </c>
      <c r="C9" s="10">
        <v>954771.11</v>
      </c>
      <c r="D9" s="10">
        <v>10000</v>
      </c>
      <c r="E9" s="10">
        <f t="shared" si="0"/>
        <v>964771.11</v>
      </c>
    </row>
    <row r="10" spans="2:5" ht="12.75">
      <c r="B10" s="10" t="s">
        <v>36</v>
      </c>
      <c r="C10" s="10">
        <v>954771.11</v>
      </c>
      <c r="D10" s="10">
        <v>10000</v>
      </c>
      <c r="E10" s="10">
        <f t="shared" si="0"/>
        <v>964771.11</v>
      </c>
    </row>
    <row r="11" spans="2:5" ht="12.75">
      <c r="B11" s="10" t="s">
        <v>37</v>
      </c>
      <c r="C11" s="10">
        <v>954771.11</v>
      </c>
      <c r="D11" s="10">
        <v>10000</v>
      </c>
      <c r="E11" s="10">
        <f t="shared" si="0"/>
        <v>964771.11</v>
      </c>
    </row>
    <row r="12" spans="2:5" ht="12.75">
      <c r="B12" s="10" t="s">
        <v>38</v>
      </c>
      <c r="C12" s="10">
        <v>954771.11</v>
      </c>
      <c r="D12" s="10">
        <v>10000</v>
      </c>
      <c r="E12" s="10">
        <f t="shared" si="0"/>
        <v>964771.11</v>
      </c>
    </row>
    <row r="13" spans="2:5" ht="12.75">
      <c r="B13" s="10" t="s">
        <v>41</v>
      </c>
      <c r="C13" s="10">
        <v>964318.82</v>
      </c>
      <c r="D13" s="10">
        <v>10000</v>
      </c>
      <c r="E13" s="10">
        <f t="shared" si="0"/>
        <v>974318.82</v>
      </c>
    </row>
    <row r="14" spans="2:5" ht="12.75">
      <c r="B14" s="10" t="s">
        <v>39</v>
      </c>
      <c r="C14" s="10">
        <v>964318.82</v>
      </c>
      <c r="D14" s="10">
        <v>10000</v>
      </c>
      <c r="E14" s="10">
        <f t="shared" si="0"/>
        <v>974318.82</v>
      </c>
    </row>
    <row r="15" spans="2:5" ht="12.75">
      <c r="B15" s="10" t="s">
        <v>40</v>
      </c>
      <c r="C15" s="10">
        <v>964318.82</v>
      </c>
      <c r="D15" s="10">
        <v>10000</v>
      </c>
      <c r="E15" s="10">
        <f t="shared" si="0"/>
        <v>974318.82</v>
      </c>
    </row>
    <row r="16" spans="3:10" ht="12.75">
      <c r="C16" s="10">
        <f>SUM(C4:C15)</f>
        <v>11471646.120000001</v>
      </c>
      <c r="D16" s="10">
        <f aca="true" t="shared" si="1" ref="D16:J16">SUM(D4:D15)</f>
        <v>90000</v>
      </c>
      <c r="E16" s="10">
        <f t="shared" si="1"/>
        <v>11561646.120000001</v>
      </c>
      <c r="F16" s="10">
        <f t="shared" si="1"/>
        <v>0</v>
      </c>
      <c r="G16" s="10">
        <f t="shared" si="1"/>
        <v>0</v>
      </c>
      <c r="H16" s="10">
        <f t="shared" si="1"/>
        <v>0</v>
      </c>
      <c r="I16" s="10">
        <f t="shared" si="1"/>
        <v>0</v>
      </c>
      <c r="J16" s="10">
        <f t="shared" si="1"/>
        <v>0</v>
      </c>
    </row>
    <row r="23" spans="2:14" ht="12.75">
      <c r="B23" s="10" t="s">
        <v>30</v>
      </c>
      <c r="C23" s="11">
        <v>980000</v>
      </c>
      <c r="D23" s="10">
        <v>950021</v>
      </c>
      <c r="E23" s="10">
        <f>SUM(C23-D23)</f>
        <v>29979</v>
      </c>
      <c r="G23" s="10">
        <v>980000</v>
      </c>
      <c r="H23" s="1">
        <v>980000</v>
      </c>
      <c r="I23" s="1">
        <f>SUM(C23/H23*100)</f>
        <v>100</v>
      </c>
      <c r="J23" s="1">
        <f>SUM(H23-D23)</f>
        <v>29979</v>
      </c>
      <c r="N23" s="11">
        <v>1010000</v>
      </c>
    </row>
    <row r="24" spans="2:14" ht="12.75">
      <c r="B24" s="10" t="s">
        <v>31</v>
      </c>
      <c r="C24" s="11">
        <v>980000</v>
      </c>
      <c r="D24" s="10">
        <v>950021</v>
      </c>
      <c r="E24" s="10">
        <f aca="true" t="shared" si="2" ref="E24:E34">SUM(C24-D24)</f>
        <v>29979</v>
      </c>
      <c r="G24" s="10">
        <f aca="true" t="shared" si="3" ref="G24:G34">SUM(C24+F24)</f>
        <v>980000</v>
      </c>
      <c r="H24" s="1">
        <v>980000</v>
      </c>
      <c r="I24" s="1">
        <f aca="true" t="shared" si="4" ref="I24:I34">SUM(C24/H24*100)</f>
        <v>100</v>
      </c>
      <c r="J24" s="1">
        <f aca="true" t="shared" si="5" ref="J24:J34">SUM(H24-D24)</f>
        <v>29979</v>
      </c>
      <c r="N24" s="11">
        <v>980000</v>
      </c>
    </row>
    <row r="25" spans="2:14" ht="12.75">
      <c r="B25" s="10" t="s">
        <v>32</v>
      </c>
      <c r="C25" s="11">
        <v>980000</v>
      </c>
      <c r="D25" s="10">
        <v>950021</v>
      </c>
      <c r="E25" s="10">
        <f t="shared" si="2"/>
        <v>29979</v>
      </c>
      <c r="G25" s="10">
        <f t="shared" si="3"/>
        <v>980000</v>
      </c>
      <c r="H25" s="1">
        <v>980000</v>
      </c>
      <c r="I25" s="1">
        <f t="shared" si="4"/>
        <v>100</v>
      </c>
      <c r="J25" s="1">
        <f t="shared" si="5"/>
        <v>29979</v>
      </c>
      <c r="N25" s="11">
        <v>980000</v>
      </c>
    </row>
    <row r="26" spans="2:14" ht="12.75">
      <c r="B26" s="10" t="s">
        <v>33</v>
      </c>
      <c r="C26" s="11">
        <v>985000</v>
      </c>
      <c r="D26" s="10">
        <v>960021</v>
      </c>
      <c r="E26" s="10">
        <f t="shared" si="2"/>
        <v>24979</v>
      </c>
      <c r="F26" s="10">
        <v>50000</v>
      </c>
      <c r="G26" s="10">
        <f t="shared" si="3"/>
        <v>1035000</v>
      </c>
      <c r="H26" s="1">
        <v>990000</v>
      </c>
      <c r="I26" s="1">
        <f t="shared" si="4"/>
        <v>99.4949494949495</v>
      </c>
      <c r="J26" s="1">
        <f t="shared" si="5"/>
        <v>29979</v>
      </c>
      <c r="K26" s="1"/>
      <c r="N26" s="11">
        <v>1010000</v>
      </c>
    </row>
    <row r="27" spans="2:14" ht="12.75">
      <c r="B27" s="10" t="s">
        <v>34</v>
      </c>
      <c r="C27" s="11">
        <v>985000</v>
      </c>
      <c r="D27" s="10">
        <v>960021</v>
      </c>
      <c r="E27" s="10">
        <f t="shared" si="2"/>
        <v>24979</v>
      </c>
      <c r="F27" s="10">
        <v>50000</v>
      </c>
      <c r="G27" s="10">
        <f t="shared" si="3"/>
        <v>1035000</v>
      </c>
      <c r="H27" s="1">
        <v>990000</v>
      </c>
      <c r="I27" s="1">
        <f t="shared" si="4"/>
        <v>99.4949494949495</v>
      </c>
      <c r="J27" s="1">
        <f t="shared" si="5"/>
        <v>29979</v>
      </c>
      <c r="K27" s="1"/>
      <c r="N27" s="11">
        <v>1035000</v>
      </c>
    </row>
    <row r="28" spans="2:14" ht="12.75">
      <c r="B28" s="10" t="s">
        <v>35</v>
      </c>
      <c r="C28" s="11">
        <v>985000</v>
      </c>
      <c r="D28" s="10">
        <v>960021</v>
      </c>
      <c r="E28" s="10">
        <f t="shared" si="2"/>
        <v>24979</v>
      </c>
      <c r="F28" s="10">
        <v>50000</v>
      </c>
      <c r="G28" s="10">
        <f t="shared" si="3"/>
        <v>1035000</v>
      </c>
      <c r="H28" s="1">
        <v>990000</v>
      </c>
      <c r="I28" s="1">
        <f t="shared" si="4"/>
        <v>99.4949494949495</v>
      </c>
      <c r="J28" s="1">
        <f t="shared" si="5"/>
        <v>29979</v>
      </c>
      <c r="N28" s="11">
        <v>985000</v>
      </c>
    </row>
    <row r="29" spans="2:14" ht="12.75">
      <c r="B29" s="10" t="s">
        <v>36</v>
      </c>
      <c r="C29" s="11">
        <v>985000</v>
      </c>
      <c r="D29" s="10">
        <v>960021</v>
      </c>
      <c r="E29" s="10">
        <f t="shared" si="2"/>
        <v>24979</v>
      </c>
      <c r="F29" s="10">
        <v>50000</v>
      </c>
      <c r="G29" s="10">
        <f t="shared" si="3"/>
        <v>1035000</v>
      </c>
      <c r="H29" s="1">
        <v>990000</v>
      </c>
      <c r="I29" s="1">
        <f t="shared" si="4"/>
        <v>99.4949494949495</v>
      </c>
      <c r="J29" s="1">
        <f t="shared" si="5"/>
        <v>29979</v>
      </c>
      <c r="N29" s="11">
        <v>1030000</v>
      </c>
    </row>
    <row r="30" spans="2:14" ht="12.75">
      <c r="B30" s="10" t="s">
        <v>37</v>
      </c>
      <c r="C30" s="11">
        <v>985000</v>
      </c>
      <c r="D30" s="10">
        <v>960021</v>
      </c>
      <c r="E30" s="10">
        <f t="shared" si="2"/>
        <v>24979</v>
      </c>
      <c r="F30" s="10">
        <v>50000</v>
      </c>
      <c r="G30" s="10">
        <f t="shared" si="3"/>
        <v>1035000</v>
      </c>
      <c r="H30" s="1">
        <v>990000</v>
      </c>
      <c r="I30" s="1">
        <f t="shared" si="4"/>
        <v>99.4949494949495</v>
      </c>
      <c r="J30" s="1">
        <f t="shared" si="5"/>
        <v>29979</v>
      </c>
      <c r="N30" s="11">
        <v>1030000</v>
      </c>
    </row>
    <row r="31" spans="2:14" ht="12.75">
      <c r="B31" s="10" t="s">
        <v>38</v>
      </c>
      <c r="C31" s="11">
        <v>985000</v>
      </c>
      <c r="D31" s="10">
        <v>960021</v>
      </c>
      <c r="E31" s="10">
        <f t="shared" si="2"/>
        <v>24979</v>
      </c>
      <c r="F31" s="10">
        <v>50000</v>
      </c>
      <c r="G31" s="10">
        <f t="shared" si="3"/>
        <v>1035000</v>
      </c>
      <c r="H31" s="1">
        <v>990000</v>
      </c>
      <c r="I31" s="1">
        <f t="shared" si="4"/>
        <v>99.4949494949495</v>
      </c>
      <c r="J31" s="1">
        <f t="shared" si="5"/>
        <v>29979</v>
      </c>
      <c r="N31" s="11">
        <v>985000</v>
      </c>
    </row>
    <row r="32" spans="2:14" ht="12.75">
      <c r="B32" s="10" t="s">
        <v>41</v>
      </c>
      <c r="C32" s="11">
        <v>995000</v>
      </c>
      <c r="D32" s="10">
        <v>970000</v>
      </c>
      <c r="E32" s="10">
        <f t="shared" si="2"/>
        <v>25000</v>
      </c>
      <c r="F32" s="10">
        <v>50000</v>
      </c>
      <c r="G32" s="10">
        <f t="shared" si="3"/>
        <v>1045000</v>
      </c>
      <c r="H32" s="1">
        <v>1000000</v>
      </c>
      <c r="I32" s="1">
        <f t="shared" si="4"/>
        <v>99.5</v>
      </c>
      <c r="J32" s="1">
        <f t="shared" si="5"/>
        <v>30000</v>
      </c>
      <c r="N32" s="11">
        <v>1030000</v>
      </c>
    </row>
    <row r="33" spans="2:14" ht="12.75">
      <c r="B33" s="10" t="s">
        <v>39</v>
      </c>
      <c r="C33" s="11">
        <v>995000</v>
      </c>
      <c r="D33" s="10">
        <v>970000</v>
      </c>
      <c r="E33" s="10">
        <f t="shared" si="2"/>
        <v>25000</v>
      </c>
      <c r="F33" s="10">
        <v>50000</v>
      </c>
      <c r="G33" s="10">
        <f t="shared" si="3"/>
        <v>1045000</v>
      </c>
      <c r="H33" s="1">
        <v>1000000</v>
      </c>
      <c r="I33" s="1">
        <f t="shared" si="4"/>
        <v>99.5</v>
      </c>
      <c r="J33" s="1">
        <f t="shared" si="5"/>
        <v>30000</v>
      </c>
      <c r="N33" s="11">
        <v>995000</v>
      </c>
    </row>
    <row r="34" spans="2:14" ht="12.75">
      <c r="B34" s="10" t="s">
        <v>40</v>
      </c>
      <c r="C34" s="11">
        <v>995000</v>
      </c>
      <c r="D34" s="10">
        <v>970000</v>
      </c>
      <c r="E34" s="10">
        <f t="shared" si="2"/>
        <v>25000</v>
      </c>
      <c r="F34" s="10">
        <v>50000</v>
      </c>
      <c r="G34" s="10">
        <f t="shared" si="3"/>
        <v>1045000</v>
      </c>
      <c r="H34" s="1">
        <v>1000000</v>
      </c>
      <c r="I34" s="1">
        <f t="shared" si="4"/>
        <v>99.5</v>
      </c>
      <c r="J34" s="1">
        <f t="shared" si="5"/>
        <v>30000</v>
      </c>
      <c r="K34" s="1"/>
      <c r="L34" s="1"/>
      <c r="M34" s="1"/>
      <c r="N34" s="11">
        <v>1020000</v>
      </c>
    </row>
    <row r="35" spans="3:14" ht="12.75">
      <c r="C35" s="11">
        <f aca="true" t="shared" si="6" ref="C35:H35">SUM(C23:C34)</f>
        <v>11835000</v>
      </c>
      <c r="D35" s="10">
        <f t="shared" si="6"/>
        <v>11520189</v>
      </c>
      <c r="E35" s="10">
        <f t="shared" si="6"/>
        <v>314811</v>
      </c>
      <c r="F35" s="10">
        <f t="shared" si="6"/>
        <v>450000</v>
      </c>
      <c r="G35" s="10">
        <f t="shared" si="6"/>
        <v>12285000</v>
      </c>
      <c r="H35" s="1">
        <f t="shared" si="6"/>
        <v>11880000</v>
      </c>
      <c r="K35" s="1"/>
      <c r="L35" s="1"/>
      <c r="M35" s="1"/>
      <c r="N35" s="1">
        <f>SUM(N23:N34)</f>
        <v>12090000</v>
      </c>
    </row>
    <row r="36" spans="11:14" ht="12.75">
      <c r="K36" s="1"/>
      <c r="L36" s="1"/>
      <c r="M36" s="1"/>
      <c r="N36" s="1">
        <f>SUM(N35-C35)</f>
        <v>255000</v>
      </c>
    </row>
    <row r="37" spans="11:14" ht="12.75">
      <c r="K37" s="1">
        <v>980000</v>
      </c>
      <c r="L37" s="1"/>
      <c r="M37" s="1"/>
      <c r="N37" s="1"/>
    </row>
    <row r="38" spans="7:14" ht="12.75">
      <c r="G38" s="10">
        <f>SUM(G35-C35)</f>
        <v>450000</v>
      </c>
      <c r="K38" s="1">
        <v>0.5</v>
      </c>
      <c r="L38" s="1"/>
      <c r="M38" s="1"/>
      <c r="N38" s="1"/>
    </row>
    <row r="39" spans="2:14" ht="12.75">
      <c r="B39" s="10" t="s">
        <v>30</v>
      </c>
      <c r="C39" s="10">
        <v>50000</v>
      </c>
      <c r="K39" s="1">
        <f>SUM(K37*K38/100)</f>
        <v>4900</v>
      </c>
      <c r="L39" s="1"/>
      <c r="M39" s="1"/>
      <c r="N39" s="1"/>
    </row>
    <row r="40" spans="2:14" ht="12.75">
      <c r="B40" s="10" t="s">
        <v>31</v>
      </c>
      <c r="K40" s="1">
        <f>SUM(K37+K39)</f>
        <v>984900</v>
      </c>
      <c r="L40" s="1"/>
      <c r="M40" s="1"/>
      <c r="N40" s="1"/>
    </row>
    <row r="41" spans="2:14" ht="12.75">
      <c r="B41" s="10" t="s">
        <v>32</v>
      </c>
      <c r="K41" s="1">
        <v>1</v>
      </c>
      <c r="L41" s="1"/>
      <c r="M41" s="1"/>
      <c r="N41" s="11">
        <v>980000</v>
      </c>
    </row>
    <row r="42" spans="2:14" ht="12.75">
      <c r="B42" s="10" t="s">
        <v>33</v>
      </c>
      <c r="C42" s="10">
        <v>50000</v>
      </c>
      <c r="K42" s="1">
        <f>SUM(K40*K41/100)</f>
        <v>9849</v>
      </c>
      <c r="L42" s="1"/>
      <c r="M42" s="1"/>
      <c r="N42" s="11">
        <v>980000</v>
      </c>
    </row>
    <row r="43" spans="2:14" ht="12.75">
      <c r="B43" s="10" t="s">
        <v>34</v>
      </c>
      <c r="C43" s="10">
        <v>50000</v>
      </c>
      <c r="K43" s="1">
        <f>SUM(K42+K40)</f>
        <v>994749</v>
      </c>
      <c r="L43" s="1"/>
      <c r="M43" s="1"/>
      <c r="N43" s="11">
        <v>980000</v>
      </c>
    </row>
    <row r="44" spans="2:14" ht="12.75">
      <c r="B44" s="10" t="s">
        <v>35</v>
      </c>
      <c r="N44" s="11">
        <v>985000</v>
      </c>
    </row>
    <row r="45" spans="2:14" ht="12.75">
      <c r="B45" s="10" t="s">
        <v>36</v>
      </c>
      <c r="C45" s="10">
        <v>50000</v>
      </c>
      <c r="N45" s="11">
        <v>985000</v>
      </c>
    </row>
    <row r="46" spans="2:14" ht="12.75">
      <c r="B46" s="10" t="s">
        <v>37</v>
      </c>
      <c r="C46" s="10">
        <v>50000</v>
      </c>
      <c r="N46" s="11">
        <v>985000</v>
      </c>
    </row>
    <row r="47" spans="2:14" ht="12.75">
      <c r="B47" s="10" t="s">
        <v>38</v>
      </c>
      <c r="N47" s="11">
        <v>985000</v>
      </c>
    </row>
    <row r="48" spans="2:14" ht="12.75">
      <c r="B48" s="10" t="s">
        <v>41</v>
      </c>
      <c r="C48" s="10">
        <v>50000</v>
      </c>
      <c r="N48" s="11">
        <v>985000</v>
      </c>
    </row>
    <row r="49" spans="2:14" ht="12.75">
      <c r="B49" s="10" t="s">
        <v>39</v>
      </c>
      <c r="N49" s="11">
        <v>985000</v>
      </c>
    </row>
    <row r="50" spans="2:14" ht="12.75">
      <c r="B50" s="10" t="s">
        <v>40</v>
      </c>
      <c r="C50" s="10">
        <v>50000</v>
      </c>
      <c r="N50" s="11">
        <v>995000</v>
      </c>
    </row>
    <row r="51" spans="3:14" ht="12.75">
      <c r="C51" s="10">
        <f>SUM(C39:C50)</f>
        <v>350000</v>
      </c>
      <c r="N51" s="11">
        <v>995000</v>
      </c>
    </row>
    <row r="52" ht="12.75">
      <c r="N52" s="11">
        <v>995000</v>
      </c>
    </row>
    <row r="134" spans="3:4" ht="12.75">
      <c r="C134" s="10">
        <v>25000000</v>
      </c>
      <c r="D134" s="10">
        <v>1000000</v>
      </c>
    </row>
    <row r="135" spans="3:4" ht="12.75">
      <c r="C135" s="10">
        <f>SUM(C134/4)</f>
        <v>6250000</v>
      </c>
      <c r="D135" s="10">
        <f>SUM(D134/4)</f>
        <v>250000</v>
      </c>
    </row>
    <row r="139" ht="12.75">
      <c r="C139" s="10">
        <v>2050000</v>
      </c>
    </row>
    <row r="140" ht="12.75">
      <c r="C140" s="10">
        <v>100000</v>
      </c>
    </row>
    <row r="141" ht="12.75">
      <c r="C141" s="10">
        <v>24000</v>
      </c>
    </row>
    <row r="142" ht="12.75">
      <c r="C142" s="10">
        <v>1500000</v>
      </c>
    </row>
    <row r="143" ht="12.75">
      <c r="C143" s="10">
        <v>1970000</v>
      </c>
    </row>
    <row r="144" ht="12.75">
      <c r="C144" s="10">
        <v>958560</v>
      </c>
    </row>
    <row r="145" ht="12.75">
      <c r="C145" s="10">
        <f>SUM(C139:C144)</f>
        <v>6602560</v>
      </c>
    </row>
    <row r="146" ht="12.75">
      <c r="C146" s="10">
        <v>2100000</v>
      </c>
    </row>
    <row r="147" ht="12.75">
      <c r="C147" s="10">
        <f>SUM(C145:C146)</f>
        <v>8702560</v>
      </c>
    </row>
    <row r="153" spans="3:5" ht="12.75">
      <c r="C153" s="10">
        <v>70</v>
      </c>
      <c r="D153" s="10">
        <v>370</v>
      </c>
      <c r="E153" s="10">
        <f>SUM(C153*D153)</f>
        <v>25900</v>
      </c>
    </row>
    <row r="154" spans="3:5" ht="12.75">
      <c r="C154" s="10">
        <v>1</v>
      </c>
      <c r="D154" s="10">
        <v>550</v>
      </c>
      <c r="E154" s="10">
        <f aca="true" t="shared" si="7" ref="E154:E169">SUM(C154*D154)</f>
        <v>550</v>
      </c>
    </row>
    <row r="155" spans="3:5" ht="12.75">
      <c r="C155" s="10">
        <v>8</v>
      </c>
      <c r="D155" s="10">
        <v>200</v>
      </c>
      <c r="E155" s="10">
        <f t="shared" si="7"/>
        <v>1600</v>
      </c>
    </row>
    <row r="156" spans="3:5" ht="12.75">
      <c r="C156" s="10">
        <v>5</v>
      </c>
      <c r="D156" s="10">
        <v>165</v>
      </c>
      <c r="E156" s="10">
        <f t="shared" si="7"/>
        <v>825</v>
      </c>
    </row>
    <row r="157" spans="3:5" ht="12.75">
      <c r="C157" s="10">
        <v>100</v>
      </c>
      <c r="D157" s="10">
        <v>3</v>
      </c>
      <c r="E157" s="10">
        <f t="shared" si="7"/>
        <v>300</v>
      </c>
    </row>
    <row r="158" spans="3:5" ht="12.75">
      <c r="C158" s="10">
        <v>150</v>
      </c>
      <c r="D158" s="10">
        <v>6</v>
      </c>
      <c r="E158" s="10">
        <f t="shared" si="7"/>
        <v>900</v>
      </c>
    </row>
    <row r="159" spans="3:5" ht="12.75">
      <c r="C159" s="10">
        <v>5</v>
      </c>
      <c r="D159" s="10">
        <v>30</v>
      </c>
      <c r="E159" s="10">
        <f t="shared" si="7"/>
        <v>150</v>
      </c>
    </row>
    <row r="160" spans="3:5" ht="12.75">
      <c r="C160" s="10">
        <v>2</v>
      </c>
      <c r="D160" s="10">
        <v>35</v>
      </c>
      <c r="E160" s="10">
        <f t="shared" si="7"/>
        <v>70</v>
      </c>
    </row>
    <row r="161" spans="3:5" ht="12.75">
      <c r="C161" s="10">
        <v>5</v>
      </c>
      <c r="D161" s="10">
        <v>6</v>
      </c>
      <c r="E161" s="10">
        <f t="shared" si="7"/>
        <v>30</v>
      </c>
    </row>
    <row r="162" spans="3:5" ht="12.75">
      <c r="C162" s="10">
        <v>5</v>
      </c>
      <c r="D162" s="10">
        <v>23</v>
      </c>
      <c r="E162" s="10">
        <f t="shared" si="7"/>
        <v>115</v>
      </c>
    </row>
    <row r="163" spans="3:5" ht="12.75">
      <c r="C163" s="10">
        <v>2</v>
      </c>
      <c r="D163" s="10">
        <v>28</v>
      </c>
      <c r="E163" s="10">
        <f t="shared" si="7"/>
        <v>56</v>
      </c>
    </row>
    <row r="164" spans="3:5" ht="12.75">
      <c r="C164" s="10">
        <v>4</v>
      </c>
      <c r="D164" s="10">
        <v>85</v>
      </c>
      <c r="E164" s="10">
        <f t="shared" si="7"/>
        <v>340</v>
      </c>
    </row>
    <row r="165" spans="3:5" ht="12.75">
      <c r="C165" s="10">
        <v>2</v>
      </c>
      <c r="D165" s="10">
        <v>1500</v>
      </c>
      <c r="E165" s="10">
        <f t="shared" si="7"/>
        <v>3000</v>
      </c>
    </row>
    <row r="166" spans="3:5" ht="12.75">
      <c r="C166" s="10">
        <v>2</v>
      </c>
      <c r="D166" s="10">
        <v>900</v>
      </c>
      <c r="E166" s="10">
        <f t="shared" si="7"/>
        <v>1800</v>
      </c>
    </row>
    <row r="167" spans="3:5" ht="12.75">
      <c r="C167" s="10">
        <v>2</v>
      </c>
      <c r="D167" s="10">
        <v>1000</v>
      </c>
      <c r="E167" s="10">
        <f t="shared" si="7"/>
        <v>2000</v>
      </c>
    </row>
    <row r="168" spans="3:5" ht="12.75">
      <c r="C168" s="10">
        <v>2</v>
      </c>
      <c r="D168" s="10">
        <v>850</v>
      </c>
      <c r="E168" s="10">
        <f t="shared" si="7"/>
        <v>1700</v>
      </c>
    </row>
    <row r="169" spans="3:5" ht="12.75">
      <c r="C169" s="10">
        <v>2</v>
      </c>
      <c r="D169" s="10">
        <v>1000</v>
      </c>
      <c r="E169" s="10">
        <f t="shared" si="7"/>
        <v>2000</v>
      </c>
    </row>
    <row r="170" ht="12.75">
      <c r="E170" s="10">
        <f>SUM(E153:E169)</f>
        <v>41336</v>
      </c>
    </row>
    <row r="171" ht="12.75">
      <c r="E171" s="10">
        <v>1.2</v>
      </c>
    </row>
    <row r="172" ht="12.75">
      <c r="E172" s="10">
        <f>SUM(E170*E171)</f>
        <v>49603.2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2014-12-23T09:48:22Z</cp:lastPrinted>
  <dcterms:created xsi:type="dcterms:W3CDTF">2008-12-18T08:04:44Z</dcterms:created>
  <dcterms:modified xsi:type="dcterms:W3CDTF">2014-12-23T10:07:16Z</dcterms:modified>
  <cp:category/>
  <cp:version/>
  <cp:contentType/>
  <cp:contentStatus/>
</cp:coreProperties>
</file>