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24" activeTab="0"/>
  </bookViews>
  <sheets>
    <sheet name="Биланс стања - план " sheetId="1" r:id="rId1"/>
    <sheet name="Биланс успеха - план" sheetId="2" r:id="rId2"/>
    <sheet name="Извештај о токовима- план" sheetId="3" r:id="rId3"/>
    <sheet name="Субвенције - план" sheetId="4" r:id="rId4"/>
    <sheet name=" Трошкови запослених - план" sheetId="5" r:id="rId5"/>
    <sheet name="Зараде" sheetId="6" r:id="rId6"/>
    <sheet name="Зараде - разлика уплате" sheetId="7" r:id="rId7"/>
    <sheet name="Средства за посебне намене" sheetId="8" r:id="rId8"/>
    <sheet name="Sheet1" sheetId="9" r:id="rId9"/>
  </sheets>
  <definedNames>
    <definedName name="_xlnm.Print_Area" localSheetId="4">' Трошкови запослених - план'!$B$2:$I$40</definedName>
    <definedName name="_xlnm.Print_Area" localSheetId="0">'Биланс стања - план '!$B$1:$I$147</definedName>
    <definedName name="_xlnm.Print_Area" localSheetId="5">'Зараде'!$B$2:$O$69</definedName>
    <definedName name="_xlnm.Print_Area" localSheetId="6">'Зараде - разлика уплате'!$A$2:$F$23</definedName>
    <definedName name="_xlnm.Print_Area" localSheetId="2">'Извештај о токовима- план'!$B$3:$G$58</definedName>
    <definedName name="_xlnm.Print_Area" localSheetId="7">'Средства за посебне намене'!$B$2:$I$20</definedName>
  </definedNames>
  <calcPr fullCalcOnLoad="1"/>
</workbook>
</file>

<file path=xl/comments7.xml><?xml version="1.0" encoding="utf-8"?>
<comments xmlns="http://schemas.openxmlformats.org/spreadsheetml/2006/main">
  <authors>
    <author>JPZUZS Obrenovac</author>
  </authors>
  <commentList>
    <comment ref="C8" authorId="0">
      <text>
        <r>
          <rPr>
            <b/>
            <sz val="9"/>
            <rFont val="Tahoma"/>
            <family val="2"/>
          </rPr>
          <t>JPZUZS Obrenovac: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<sst xmlns="http://schemas.openxmlformats.org/spreadsheetml/2006/main" count="762" uniqueCount="647">
  <si>
    <t>Редни број</t>
  </si>
  <si>
    <t>УКУПНО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</si>
  <si>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</si>
  <si>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</si>
  <si>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</si>
  <si>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</si>
  <si>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</si>
  <si>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</si>
  <si>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</si>
  <si>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</si>
  <si>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</si>
  <si>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</si>
  <si>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</si>
  <si>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</si>
  <si>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</si>
  <si>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</si>
  <si>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</si>
  <si>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</si>
  <si>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</si>
  <si>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</si>
  <si>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</si>
  <si>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</si>
  <si>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</si>
  <si>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</si>
  <si>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</si>
  <si>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</si>
  <si>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</si>
  <si>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</si>
  <si>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</si>
  <si>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</si>
  <si>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</si>
  <si>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</si>
  <si>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</si>
  <si>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</si>
  <si>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</si>
  <si>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</si>
  <si>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</si>
  <si>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</si>
  <si>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</si>
  <si>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</si>
  <si>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</si>
  <si>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</si>
  <si>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</si>
  <si>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</si>
  <si>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</si>
  <si>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</si>
  <si>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</si>
  <si>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</si>
  <si>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</si>
  <si>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</si>
  <si>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Износ</t>
  </si>
  <si>
    <t>Репрезентација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</si>
  <si>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</si>
  <si>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</si>
  <si>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</si>
  <si>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</si>
  <si>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</si>
  <si>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</si>
  <si>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</si>
  <si>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</si>
  <si>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</si>
  <si>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</si>
  <si>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</si>
  <si>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</si>
  <si>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</si>
  <si>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</si>
  <si>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</si>
  <si>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</si>
  <si>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</si>
  <si>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</si>
  <si>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</si>
  <si>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</si>
  <si>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</si>
  <si>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</si>
  <si>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</si>
  <si>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</si>
  <si>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</si>
  <si>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</si>
  <si>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</si>
  <si>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</si>
  <si>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</si>
  <si>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</si>
  <si>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</si>
  <si>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</si>
  <si>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</si>
  <si>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</si>
  <si>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</si>
  <si>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</si>
  <si>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</si>
  <si>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</si>
  <si>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</si>
  <si>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</si>
  <si>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</si>
  <si>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</si>
  <si>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</si>
  <si>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</si>
  <si>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</si>
  <si>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</si>
  <si>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</si>
  <si>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</si>
  <si>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</si>
  <si>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</si>
  <si>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</si>
  <si>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</si>
  <si>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</si>
  <si>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</si>
  <si>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</si>
  <si>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</si>
  <si>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</si>
  <si>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</si>
  <si>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</si>
  <si>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</si>
  <si>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</si>
  <si>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</si>
  <si>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</si>
  <si>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</si>
  <si>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</si>
  <si>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</si>
  <si>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</si>
  <si>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</si>
  <si>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</si>
  <si>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</si>
  <si>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</si>
  <si>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</si>
  <si>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</si>
  <si>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</si>
  <si>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</si>
  <si>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</si>
  <si>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</si>
  <si>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</si>
  <si>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</si>
  <si>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</si>
  <si>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</si>
  <si>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</si>
  <si>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</si>
  <si>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</si>
  <si>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</si>
  <si>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</si>
  <si>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</si>
  <si>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</si>
  <si>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</si>
  <si>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</si>
  <si>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</si>
  <si>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</si>
  <si>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</si>
  <si>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</si>
  <si>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</si>
  <si>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</si>
  <si>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</si>
  <si>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</si>
  <si>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</si>
  <si>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</si>
  <si>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</si>
  <si>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</si>
  <si>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</si>
  <si>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</si>
  <si>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</si>
  <si>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</si>
  <si>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</si>
  <si>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</si>
  <si>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</si>
  <si>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</si>
  <si>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</si>
  <si>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</si>
  <si>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</si>
  <si>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</si>
  <si>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</si>
  <si>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</si>
  <si>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</si>
  <si>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</si>
  <si>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</si>
  <si>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</si>
  <si>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</si>
  <si>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</si>
  <si>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</si>
  <si>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</si>
  <si>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</si>
  <si>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</si>
  <si>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</si>
  <si>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</si>
  <si>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</si>
  <si>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</si>
  <si>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</si>
  <si>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</si>
  <si>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</si>
  <si>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</si>
  <si>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</si>
  <si>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</si>
  <si>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</si>
  <si>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</si>
  <si>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</si>
  <si>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</si>
  <si>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</si>
  <si>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</si>
  <si>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</si>
  <si>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</si>
  <si>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</si>
  <si>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</si>
  <si>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</si>
  <si>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</si>
  <si>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</si>
  <si>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</si>
  <si>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</si>
  <si>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</si>
  <si>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</si>
  <si>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</si>
  <si>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</si>
  <si>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</si>
  <si>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</si>
  <si>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</si>
  <si>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</si>
  <si>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</si>
  <si>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</si>
  <si>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</si>
  <si>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</si>
  <si>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</si>
  <si>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</si>
  <si>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</si>
  <si>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</si>
  <si>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</si>
  <si>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</si>
  <si>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</si>
  <si>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</si>
  <si>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</si>
  <si>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</si>
  <si>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</si>
  <si>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</si>
  <si>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</si>
  <si>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</si>
  <si>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</si>
  <si>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</si>
  <si>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</si>
  <si>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</si>
  <si>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</si>
  <si>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</si>
  <si>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</si>
  <si>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</si>
  <si>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</si>
  <si>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</si>
  <si>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</si>
  <si>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</si>
  <si>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</si>
  <si>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</si>
  <si>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</si>
  <si>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</si>
  <si>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</si>
  <si>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</si>
  <si>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</si>
  <si>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</si>
  <si>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</si>
  <si>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</si>
  <si>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</si>
  <si>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</si>
  <si>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</si>
  <si>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</si>
  <si>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</si>
  <si>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</si>
  <si>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</si>
  <si>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</si>
  <si>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</si>
  <si>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</si>
  <si>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</si>
  <si>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</si>
  <si>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</si>
  <si>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</si>
  <si>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</si>
  <si>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</si>
  <si>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</si>
  <si>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</si>
  <si>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</si>
  <si>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</si>
  <si>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</si>
  <si>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</si>
  <si>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</si>
  <si>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</si>
  <si>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</si>
  <si>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</si>
  <si>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</si>
  <si>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</si>
  <si>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</si>
  <si>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</si>
  <si>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</si>
  <si>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</si>
  <si>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</si>
  <si>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</si>
  <si>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</si>
  <si>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</si>
  <si>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</si>
  <si>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</si>
  <si>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</si>
  <si>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</si>
  <si>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</si>
  <si>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</si>
  <si>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</si>
  <si>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</si>
  <si>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</si>
  <si>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</si>
  <si>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</si>
  <si>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</si>
  <si>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</si>
  <si>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</si>
  <si>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</si>
  <si>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</si>
  <si>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</si>
  <si>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</si>
  <si>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</si>
  <si>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</si>
  <si>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</si>
  <si>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</si>
  <si>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</si>
  <si>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</si>
  <si>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</si>
  <si>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</si>
  <si>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</si>
  <si>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</si>
  <si>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</si>
  <si>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</si>
  <si>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</si>
  <si>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</si>
  <si>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</si>
  <si>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</si>
  <si>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</si>
  <si>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</si>
  <si>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</si>
  <si>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</si>
  <si>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</si>
  <si>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</si>
  <si>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</si>
  <si>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</si>
  <si>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</si>
  <si>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</si>
  <si>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</si>
  <si>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</si>
  <si>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</si>
  <si>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</si>
  <si>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</si>
  <si>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</si>
  <si>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</si>
  <si>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</si>
  <si>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</si>
  <si>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</si>
  <si>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</si>
  <si>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</si>
  <si>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</si>
  <si>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</si>
  <si>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</si>
  <si>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</si>
  <si>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</si>
  <si>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</si>
  <si>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</si>
  <si>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</si>
  <si>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</si>
  <si>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</si>
  <si>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</si>
  <si>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</si>
  <si>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</si>
  <si>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</si>
  <si>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</si>
  <si>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</si>
  <si>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</si>
  <si>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</si>
  <si>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</si>
  <si>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</si>
  <si>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</si>
  <si>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</si>
  <si>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</si>
  <si>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</si>
  <si>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</si>
  <si>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</si>
  <si>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</si>
  <si>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</si>
  <si>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</si>
  <si>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</si>
  <si>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</si>
  <si>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</si>
  <si>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</si>
  <si>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</si>
  <si>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</si>
  <si>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</si>
  <si>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</si>
  <si>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</si>
  <si>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</si>
  <si>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</si>
  <si>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</si>
  <si>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</si>
  <si>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</si>
  <si>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</si>
  <si>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</si>
  <si>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</si>
  <si>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</si>
  <si>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</si>
  <si>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</si>
  <si>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</si>
  <si>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</si>
  <si>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</si>
  <si>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</si>
  <si>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</si>
  <si>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</si>
  <si>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</si>
  <si>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</si>
  <si>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</si>
  <si>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</si>
  <si>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</si>
  <si>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</si>
  <si>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</si>
  <si>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</si>
  <si>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</si>
  <si>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</si>
  <si>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</si>
  <si>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</si>
  <si>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</si>
  <si>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</si>
  <si>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</si>
  <si>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</si>
  <si>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</si>
  <si>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</si>
  <si>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</si>
  <si>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</si>
  <si>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</si>
  <si>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</si>
  <si>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</si>
  <si>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</si>
  <si>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</si>
  <si>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</si>
  <si>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</si>
  <si>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</si>
  <si>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</si>
  <si>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</si>
  <si>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</si>
  <si>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</si>
  <si>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</si>
  <si>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</si>
  <si>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</si>
  <si>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</si>
  <si>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</si>
  <si>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</si>
  <si>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</si>
  <si>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</si>
  <si>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</si>
  <si>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</si>
  <si>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</si>
  <si>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</si>
  <si>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</si>
  <si>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</si>
  <si>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</si>
  <si>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</si>
  <si>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</si>
  <si>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</si>
  <si>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</si>
  <si>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</si>
  <si>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</si>
  <si>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</si>
  <si>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</si>
  <si>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</si>
  <si>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</si>
  <si>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</si>
  <si>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</si>
  <si>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</si>
  <si>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</si>
  <si>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</si>
  <si>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</si>
  <si>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</si>
  <si>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</si>
  <si>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</si>
  <si>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</si>
  <si>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</si>
  <si>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</si>
  <si>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</si>
  <si>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</si>
  <si>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</si>
  <si>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</si>
  <si>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</si>
  <si>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</si>
  <si>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</si>
  <si>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</si>
  <si>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</si>
  <si>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</si>
  <si>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</si>
  <si>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</si>
  <si>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*старозапослени у 20__. години су они запослени који су били у радном односу у предузећу у децембру претходне године</t>
  </si>
  <si>
    <t>у 000 динара</t>
  </si>
  <si>
    <t>23</t>
  </si>
  <si>
    <t>Накнаде члановима Комисије за ревизију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</si>
  <si>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</si>
  <si>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</si>
  <si>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</si>
  <si>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</si>
  <si>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</si>
  <si>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</si>
  <si>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</si>
  <si>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</si>
  <si>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</si>
  <si>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</si>
  <si>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</si>
  <si>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</si>
  <si>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</si>
  <si>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</si>
  <si>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</si>
  <si>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</si>
  <si>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</si>
  <si>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</si>
  <si>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</si>
  <si>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Месец</t>
  </si>
  <si>
    <t xml:space="preserve">Износ уплате у буџет РС </t>
  </si>
  <si>
    <t>(2-3)</t>
  </si>
  <si>
    <t>Просечна зарада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</si>
  <si>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</si>
  <si>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</si>
  <si>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</si>
  <si>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</si>
  <si>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</si>
  <si>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</si>
  <si>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</si>
  <si>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</si>
  <si>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</si>
  <si>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</si>
  <si>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</si>
  <si>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</si>
  <si>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</si>
  <si>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</si>
  <si>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</si>
  <si>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</si>
  <si>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</si>
  <si>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</si>
  <si>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</si>
  <si>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</si>
  <si>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</si>
  <si>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</si>
  <si>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</si>
  <si>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</si>
  <si>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</si>
  <si>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</si>
  <si>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</si>
  <si>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</si>
  <si>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</si>
  <si>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</si>
  <si>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</si>
  <si>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</si>
  <si>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</si>
  <si>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</si>
  <si>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</si>
  <si>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</si>
  <si>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</si>
  <si>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</si>
  <si>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</si>
  <si>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</si>
  <si>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</si>
  <si>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</si>
  <si>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</si>
  <si>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</si>
  <si>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</si>
  <si>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</si>
  <si>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</si>
  <si>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</si>
  <si>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</si>
  <si>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</si>
  <si>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</si>
  <si>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</si>
  <si>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</si>
  <si>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</si>
  <si>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</si>
  <si>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</si>
  <si>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</si>
  <si>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</si>
  <si>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</si>
  <si>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</si>
  <si>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</si>
  <si>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</si>
  <si>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</si>
  <si>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</si>
  <si>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</si>
  <si>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</si>
  <si>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</si>
  <si>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</si>
  <si>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</si>
  <si>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</si>
  <si>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</si>
  <si>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</si>
  <si>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</si>
  <si>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</si>
  <si>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</si>
  <si>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</si>
  <si>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</si>
  <si>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</si>
  <si>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</si>
  <si>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</si>
  <si>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</si>
  <si>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</si>
  <si>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</si>
  <si>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</si>
  <si>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</si>
  <si>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</si>
  <si>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</si>
  <si>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</si>
  <si>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</si>
  <si>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</si>
  <si>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</si>
  <si>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СТАРОЗАПОСЛЕНИ**</t>
  </si>
  <si>
    <t>Прилог 3</t>
  </si>
  <si>
    <t>Прилог 3а</t>
  </si>
  <si>
    <t>Прилог 3б</t>
  </si>
  <si>
    <t>Прилог 4</t>
  </si>
  <si>
    <t>Прилог 5</t>
  </si>
  <si>
    <t>Прилог 9</t>
  </si>
  <si>
    <t>Прилог 9а</t>
  </si>
  <si>
    <t>Прилог 15</t>
  </si>
  <si>
    <t>XII-процена</t>
  </si>
  <si>
    <t>План 
01.01-31.12.2017. Претходна година</t>
  </si>
  <si>
    <t>Реализација (процена) 
01.01-31.12.2017. Претходна година</t>
  </si>
  <si>
    <t>План
01.01-31.03.2018.</t>
  </si>
  <si>
    <t>План
01.01-30.06.2018.</t>
  </si>
  <si>
    <t>План
01.01-30.09.2018.</t>
  </si>
  <si>
    <t>План 
01.01-31.12.2018.</t>
  </si>
  <si>
    <t>Исплаћена маса за зараде, број запослених и просечна зарада по месецима за 2017. годину*- Бруто 1</t>
  </si>
  <si>
    <t>Маса за зараде, број запослених и просечна зарада по месецима за 2018. годину - Бруто 2</t>
  </si>
  <si>
    <t xml:space="preserve">Маса за зараде, број запослених и просечна зарада по месецима за 2018. годину - Бруто 1 </t>
  </si>
  <si>
    <t>Исплата по месецима  2017.</t>
  </si>
  <si>
    <t>План по месецима  2018.</t>
  </si>
  <si>
    <t xml:space="preserve">Напомена: </t>
  </si>
  <si>
    <t>ће бити обезбеђена када се стекну услови.</t>
  </si>
  <si>
    <t>ПЛАН ОБРАЧУНА И ИСПЛАТЕ ЗАРАДА У 2018. ГОДИНИ</t>
  </si>
  <si>
    <t xml:space="preserve"> Исплаћен Бруто 2 у 2017. години</t>
  </si>
  <si>
    <t xml:space="preserve"> Обрачунат Бруто 2                                у 2017. години                                        пре примене закона*</t>
  </si>
  <si>
    <t xml:space="preserve"> Обрачунат Бруто 2                                         у 2018. години                                                   после примене закона*</t>
  </si>
  <si>
    <t>План у 2017.                           (претходна година)</t>
  </si>
  <si>
    <t>Реализација у 2017.                           (претходна година)</t>
  </si>
  <si>
    <t>План за                   01.01.-31.03.2018.</t>
  </si>
  <si>
    <t>План за                   01.01.-30.06.2018.</t>
  </si>
  <si>
    <t>План за                   01.01.-30.09.2018.</t>
  </si>
  <si>
    <t>План за                   01.01.-31.12.2018.</t>
  </si>
  <si>
    <t>Претходна година
2017</t>
  </si>
  <si>
    <t>План за период 01.01-31.12.2018.година</t>
  </si>
  <si>
    <t>БИЛАНС УСПЕХА за период 01.01 - 31.12.18.</t>
  </si>
  <si>
    <t>у периоду од 01.01. до 31.12. 2018. године</t>
  </si>
  <si>
    <t>План 
01.01-31.03.2018.</t>
  </si>
  <si>
    <t>План 
01.01-30.09.2018.</t>
  </si>
  <si>
    <t xml:space="preserve">БИЛАНС СТАЊА  на дан 31.12.18. </t>
  </si>
  <si>
    <t>План 31.03.2018.</t>
  </si>
  <si>
    <t>План 30.06.2018.</t>
  </si>
  <si>
    <t>План 30.09.2018.</t>
  </si>
  <si>
    <t>План 31.12.2018.</t>
  </si>
  <si>
    <t>XII*</t>
  </si>
  <si>
    <t>Напомена* : у децембру 2017.године  није исплаћен други део зараде  за  децембар у износу од 572.058.88 динара.</t>
  </si>
  <si>
    <t xml:space="preserve">Неутрошено  </t>
  </si>
  <si>
    <t xml:space="preserve">Пренето из буџета </t>
  </si>
  <si>
    <t xml:space="preserve">Реализовано                                                                     </t>
  </si>
  <si>
    <t xml:space="preserve">две запослене  користe накнаду зараде за породиљско одсуство и одсуство ради неге детета па из тог разлога су приказане кроз  укупан број запослених а финансијска средства за зараде 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</si>
</sst>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dd/mm/yyyy/"/>
    <numFmt numFmtId="201" formatCode="###########"/>
    <numFmt numFmtId="202" formatCode="[$-81A]d\.\ mmmm\ yyyy"/>
    <numFmt numFmtId="203" formatCode="#"/>
    <numFmt numFmtId="204" formatCode="[$-281A]d\.\ mmmm\ yyyy"/>
    <numFmt numFmtId="205" formatCode="[$-409]dddd\,\ mmmm\ dd\,\ yyyy"/>
    <numFmt numFmtId="206" formatCode="[$-409]h:mm:ss\ AM/PM"/>
  </numFmts>
  <fonts count="7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67" fillId="32" borderId="16" xfId="0" applyFont="1" applyFill="1" applyBorder="1" applyAlignment="1">
      <alignment horizontal="center" vertical="center"/>
    </xf>
    <xf numFmtId="0" fontId="67" fillId="32" borderId="17" xfId="0" applyFont="1" applyFill="1" applyBorder="1" applyAlignment="1">
      <alignment horizontal="center" vertical="center"/>
    </xf>
    <xf numFmtId="0" fontId="67" fillId="32" borderId="18" xfId="0" applyFont="1" applyFill="1" applyBorder="1" applyAlignment="1">
      <alignment horizontal="center" vertical="center" wrapText="1"/>
    </xf>
    <xf numFmtId="0" fontId="67" fillId="32" borderId="19" xfId="0" applyFont="1" applyFill="1" applyBorder="1" applyAlignment="1">
      <alignment horizontal="center" vertical="center" wrapText="1"/>
    </xf>
    <xf numFmtId="0" fontId="68" fillId="32" borderId="16" xfId="0" applyFont="1" applyFill="1" applyBorder="1" applyAlignment="1">
      <alignment horizontal="center" vertical="center"/>
    </xf>
    <xf numFmtId="0" fontId="68" fillId="32" borderId="17" xfId="0" applyFont="1" applyFill="1" applyBorder="1" applyAlignment="1">
      <alignment horizontal="center" vertical="center"/>
    </xf>
    <xf numFmtId="0" fontId="68" fillId="32" borderId="18" xfId="0" applyFont="1" applyFill="1" applyBorder="1" applyAlignment="1">
      <alignment horizontal="center" vertical="center"/>
    </xf>
    <xf numFmtId="0" fontId="68" fillId="32" borderId="19" xfId="0" applyFont="1" applyFill="1" applyBorder="1" applyAlignment="1">
      <alignment horizontal="center" vertical="center"/>
    </xf>
    <xf numFmtId="0" fontId="68" fillId="32" borderId="2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20" fillId="32" borderId="21" xfId="0" applyFont="1" applyFill="1" applyBorder="1" applyAlignment="1">
      <alignment horizontal="center" vertical="center"/>
    </xf>
    <xf numFmtId="0" fontId="20" fillId="32" borderId="22" xfId="0" applyFont="1" applyFill="1" applyBorder="1" applyAlignment="1">
      <alignment horizontal="center" vertical="center"/>
    </xf>
    <xf numFmtId="0" fontId="22" fillId="32" borderId="22" xfId="0" applyFont="1" applyFill="1" applyBorder="1" applyAlignment="1">
      <alignment horizontal="center" vertical="center"/>
    </xf>
    <xf numFmtId="0" fontId="22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26" xfId="0" applyFont="1" applyFill="1" applyBorder="1" applyAlignment="1">
      <alignment vertical="center" wrapText="1"/>
    </xf>
    <xf numFmtId="0" fontId="1" fillId="32" borderId="27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wrapText="1"/>
    </xf>
    <xf numFmtId="0" fontId="1" fillId="32" borderId="28" xfId="0" applyFont="1" applyFill="1" applyBorder="1" applyAlignment="1">
      <alignment horizontal="center" vertical="center"/>
    </xf>
    <xf numFmtId="0" fontId="69" fillId="0" borderId="29" xfId="0" applyFont="1" applyBorder="1" applyAlignment="1">
      <alignment vertical="center" wrapText="1"/>
    </xf>
    <xf numFmtId="0" fontId="70" fillId="0" borderId="29" xfId="0" applyFont="1" applyBorder="1" applyAlignment="1">
      <alignment vertical="center" wrapText="1"/>
    </xf>
    <xf numFmtId="0" fontId="69" fillId="0" borderId="28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" fillId="33" borderId="29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2" fillId="0" borderId="2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2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1" fillId="33" borderId="29" xfId="0" applyFont="1" applyFill="1" applyBorder="1" applyAlignment="1">
      <alignment wrapText="1"/>
    </xf>
    <xf numFmtId="0" fontId="12" fillId="33" borderId="3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3" fontId="4" fillId="0" borderId="33" xfId="0" applyNumberFormat="1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9" fontId="1" fillId="0" borderId="28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right" vertical="center" wrapText="1"/>
    </xf>
    <xf numFmtId="4" fontId="1" fillId="0" borderId="37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200" fontId="2" fillId="0" borderId="38" xfId="0" applyNumberFormat="1" applyFont="1" applyBorder="1" applyAlignment="1">
      <alignment horizontal="center" vertical="center" wrapText="1"/>
    </xf>
    <xf numFmtId="200" fontId="2" fillId="0" borderId="38" xfId="0" applyNumberFormat="1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3" fontId="12" fillId="32" borderId="25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/>
    </xf>
    <xf numFmtId="0" fontId="12" fillId="32" borderId="40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201" fontId="12" fillId="32" borderId="23" xfId="0" applyNumberFormat="1" applyFont="1" applyFill="1" applyBorder="1" applyAlignment="1">
      <alignment horizontal="center" vertical="center" wrapText="1"/>
    </xf>
    <xf numFmtId="49" fontId="1" fillId="34" borderId="29" xfId="59" applyNumberFormat="1" applyFont="1" applyFill="1" applyBorder="1" applyAlignment="1">
      <alignment horizontal="center" vertical="center"/>
      <protection/>
    </xf>
    <xf numFmtId="49" fontId="1" fillId="34" borderId="28" xfId="59" applyNumberFormat="1" applyFont="1" applyFill="1" applyBorder="1" applyAlignment="1">
      <alignment horizontal="center" vertical="center"/>
      <protection/>
    </xf>
    <xf numFmtId="0" fontId="1" fillId="34" borderId="11" xfId="59" applyFont="1" applyFill="1" applyBorder="1" applyAlignment="1">
      <alignment horizontal="left" vertical="center" wrapText="1"/>
      <protection/>
    </xf>
    <xf numFmtId="49" fontId="1" fillId="34" borderId="11" xfId="59" applyNumberFormat="1" applyFont="1" applyFill="1" applyBorder="1" applyAlignment="1">
      <alignment horizontal="center" vertical="center" wrapText="1"/>
      <protection/>
    </xf>
    <xf numFmtId="0" fontId="1" fillId="34" borderId="11" xfId="59" applyFont="1" applyFill="1" applyBorder="1" applyAlignment="1">
      <alignment vertical="center"/>
      <protection/>
    </xf>
    <xf numFmtId="0" fontId="1" fillId="34" borderId="11" xfId="59" applyFont="1" applyFill="1" applyBorder="1" applyAlignment="1">
      <alignment vertical="center" wrapText="1"/>
      <protection/>
    </xf>
    <xf numFmtId="0" fontId="1" fillId="34" borderId="11" xfId="59" applyFont="1" applyFill="1" applyBorder="1" applyAlignment="1">
      <alignment horizontal="left" vertical="center"/>
      <protection/>
    </xf>
    <xf numFmtId="0" fontId="1" fillId="34" borderId="12" xfId="59" applyFont="1" applyFill="1" applyBorder="1" applyAlignment="1">
      <alignment horizontal="left" vertical="center" wrapText="1"/>
      <protection/>
    </xf>
    <xf numFmtId="49" fontId="1" fillId="34" borderId="14" xfId="59" applyNumberFormat="1" applyFont="1" applyFill="1" applyBorder="1" applyAlignment="1">
      <alignment horizontal="center" vertical="center"/>
      <protection/>
    </xf>
    <xf numFmtId="0" fontId="1" fillId="34" borderId="37" xfId="59" applyFont="1" applyFill="1" applyBorder="1" applyAlignment="1">
      <alignment horizontal="left" vertical="center" wrapText="1"/>
      <protection/>
    </xf>
    <xf numFmtId="0" fontId="0" fillId="0" borderId="15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4" fontId="15" fillId="0" borderId="33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16" fillId="0" borderId="33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3" fontId="16" fillId="0" borderId="39" xfId="0" applyNumberFormat="1" applyFont="1" applyBorder="1" applyAlignment="1">
      <alignment horizontal="right" vertical="center"/>
    </xf>
    <xf numFmtId="4" fontId="1" fillId="0" borderId="39" xfId="59" applyNumberFormat="1" applyFont="1" applyFill="1" applyBorder="1" applyAlignment="1">
      <alignment horizontal="right" vertical="center" wrapText="1"/>
      <protection/>
    </xf>
    <xf numFmtId="4" fontId="1" fillId="0" borderId="33" xfId="59" applyNumberFormat="1" applyFont="1" applyFill="1" applyBorder="1" applyAlignment="1">
      <alignment horizontal="right" vertical="center" wrapText="1"/>
      <protection/>
    </xf>
    <xf numFmtId="4" fontId="1" fillId="0" borderId="37" xfId="59" applyNumberFormat="1" applyFont="1" applyFill="1" applyBorder="1" applyAlignment="1">
      <alignment horizontal="right" vertical="center" wrapText="1"/>
      <protection/>
    </xf>
    <xf numFmtId="4" fontId="1" fillId="0" borderId="36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1" xfId="59" applyNumberFormat="1" applyFont="1" applyFill="1" applyBorder="1" applyAlignment="1">
      <alignment horizontal="right" vertical="center" wrapText="1"/>
      <protection/>
    </xf>
    <xf numFmtId="4" fontId="1" fillId="0" borderId="36" xfId="59" applyNumberFormat="1" applyFont="1" applyFill="1" applyBorder="1" applyAlignment="1">
      <alignment horizontal="right" vertical="center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4" fontId="1" fillId="0" borderId="11" xfId="59" applyNumberFormat="1" applyFont="1" applyFill="1" applyBorder="1" applyAlignment="1">
      <alignment horizontal="right" vertical="center"/>
      <protection/>
    </xf>
    <xf numFmtId="4" fontId="1" fillId="0" borderId="42" xfId="59" applyNumberFormat="1" applyFont="1" applyFill="1" applyBorder="1" applyAlignment="1">
      <alignment horizontal="right" vertical="center" wrapText="1"/>
      <protection/>
    </xf>
    <xf numFmtId="4" fontId="1" fillId="0" borderId="25" xfId="59" applyNumberFormat="1" applyFont="1" applyFill="1" applyBorder="1" applyAlignment="1">
      <alignment horizontal="right" vertical="center" wrapText="1"/>
      <protection/>
    </xf>
    <xf numFmtId="4" fontId="1" fillId="0" borderId="12" xfId="59" applyNumberFormat="1" applyFont="1" applyFill="1" applyBorder="1" applyAlignment="1">
      <alignment horizontal="right" vertical="center" wrapText="1"/>
      <protection/>
    </xf>
    <xf numFmtId="1" fontId="1" fillId="0" borderId="36" xfId="59" applyNumberFormat="1" applyFont="1" applyFill="1" applyBorder="1" applyAlignment="1">
      <alignment horizontal="right" vertical="center" wrapText="1"/>
      <protection/>
    </xf>
    <xf numFmtId="3" fontId="1" fillId="0" borderId="36" xfId="59" applyNumberFormat="1" applyFont="1" applyFill="1" applyBorder="1" applyAlignment="1">
      <alignment horizontal="right" vertical="center" wrapText="1"/>
      <protection/>
    </xf>
    <xf numFmtId="3" fontId="1" fillId="0" borderId="10" xfId="59" applyNumberFormat="1" applyFont="1" applyFill="1" applyBorder="1" applyAlignment="1">
      <alignment horizontal="right" vertical="center" wrapText="1"/>
      <protection/>
    </xf>
    <xf numFmtId="3" fontId="1" fillId="0" borderId="36" xfId="59" applyNumberFormat="1" applyFont="1" applyFill="1" applyBorder="1" applyAlignment="1">
      <alignment horizontal="right" vertical="center"/>
      <protection/>
    </xf>
    <xf numFmtId="3" fontId="1" fillId="0" borderId="10" xfId="59" applyNumberFormat="1" applyFont="1" applyFill="1" applyBorder="1" applyAlignment="1">
      <alignment horizontal="right" vertical="center"/>
      <protection/>
    </xf>
    <xf numFmtId="1" fontId="1" fillId="0" borderId="10" xfId="59" applyNumberFormat="1" applyFont="1" applyFill="1" applyBorder="1" applyAlignment="1">
      <alignment horizontal="right" vertical="center" wrapText="1"/>
      <protection/>
    </xf>
    <xf numFmtId="1" fontId="1" fillId="0" borderId="11" xfId="59" applyNumberFormat="1" applyFont="1" applyFill="1" applyBorder="1" applyAlignment="1">
      <alignment horizontal="right" vertical="center" wrapText="1"/>
      <protection/>
    </xf>
    <xf numFmtId="4" fontId="1" fillId="0" borderId="0" xfId="0" applyNumberFormat="1" applyFont="1" applyFill="1" applyBorder="1" applyAlignment="1">
      <alignment/>
    </xf>
    <xf numFmtId="0" fontId="15" fillId="0" borderId="14" xfId="0" applyFont="1" applyBorder="1" applyAlignment="1">
      <alignment horizontal="right"/>
    </xf>
    <xf numFmtId="4" fontId="15" fillId="0" borderId="37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 horizontal="right" vertical="center"/>
    </xf>
    <xf numFmtId="0" fontId="15" fillId="0" borderId="29" xfId="0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3" fontId="16" fillId="0" borderId="36" xfId="0" applyNumberFormat="1" applyFont="1" applyBorder="1" applyAlignment="1">
      <alignment horizontal="right" vertical="center"/>
    </xf>
    <xf numFmtId="3" fontId="16" fillId="0" borderId="42" xfId="0" applyNumberFormat="1" applyFont="1" applyBorder="1" applyAlignment="1">
      <alignment horizontal="right" vertical="center"/>
    </xf>
    <xf numFmtId="4" fontId="16" fillId="0" borderId="42" xfId="0" applyNumberFormat="1" applyFont="1" applyBorder="1" applyAlignment="1">
      <alignment horizontal="right" vertical="center"/>
    </xf>
    <xf numFmtId="4" fontId="16" fillId="0" borderId="37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/>
    </xf>
    <xf numFmtId="4" fontId="16" fillId="0" borderId="30" xfId="0" applyNumberFormat="1" applyFont="1" applyBorder="1" applyAlignment="1">
      <alignment horizontal="right" vertical="center"/>
    </xf>
    <xf numFmtId="4" fontId="16" fillId="0" borderId="29" xfId="0" applyNumberFormat="1" applyFont="1" applyBorder="1" applyAlignment="1">
      <alignment horizontal="right" vertical="center"/>
    </xf>
    <xf numFmtId="4" fontId="16" fillId="0" borderId="28" xfId="0" applyNumberFormat="1" applyFont="1" applyBorder="1" applyAlignment="1">
      <alignment horizontal="right" vertical="center"/>
    </xf>
    <xf numFmtId="1" fontId="15" fillId="0" borderId="39" xfId="0" applyNumberFormat="1" applyFont="1" applyBorder="1" applyAlignment="1">
      <alignment horizontal="right"/>
    </xf>
    <xf numFmtId="1" fontId="16" fillId="0" borderId="29" xfId="0" applyNumberFormat="1" applyFont="1" applyBorder="1" applyAlignment="1">
      <alignment horizontal="right" vertical="center"/>
    </xf>
    <xf numFmtId="1" fontId="16" fillId="0" borderId="28" xfId="0" applyNumberFormat="1" applyFont="1" applyBorder="1" applyAlignment="1">
      <alignment horizontal="right" vertical="center"/>
    </xf>
    <xf numFmtId="3" fontId="16" fillId="0" borderId="29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0" fontId="15" fillId="0" borderId="39" xfId="0" applyFont="1" applyBorder="1" applyAlignment="1">
      <alignment horizontal="right"/>
    </xf>
    <xf numFmtId="4" fontId="68" fillId="0" borderId="39" xfId="0" applyNumberFormat="1" applyFont="1" applyBorder="1" applyAlignment="1">
      <alignment vertical="center"/>
    </xf>
    <xf numFmtId="4" fontId="68" fillId="0" borderId="33" xfId="0" applyNumberFormat="1" applyFont="1" applyBorder="1" applyAlignment="1">
      <alignment vertical="center"/>
    </xf>
    <xf numFmtId="4" fontId="68" fillId="0" borderId="37" xfId="0" applyNumberFormat="1" applyFont="1" applyBorder="1" applyAlignment="1">
      <alignment vertical="center"/>
    </xf>
    <xf numFmtId="4" fontId="68" fillId="0" borderId="36" xfId="0" applyNumberFormat="1" applyFont="1" applyBorder="1" applyAlignment="1">
      <alignment vertical="center"/>
    </xf>
    <xf numFmtId="4" fontId="68" fillId="0" borderId="42" xfId="0" applyNumberFormat="1" applyFont="1" applyBorder="1" applyAlignment="1">
      <alignment vertical="center"/>
    </xf>
    <xf numFmtId="4" fontId="68" fillId="0" borderId="4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39" xfId="0" applyNumberFormat="1" applyFont="1" applyBorder="1" applyAlignment="1">
      <alignment horizontal="right" vertical="center" wrapText="1"/>
    </xf>
    <xf numFmtId="4" fontId="1" fillId="0" borderId="44" xfId="0" applyNumberFormat="1" applyFont="1" applyBorder="1" applyAlignment="1">
      <alignment horizontal="right" vertical="center" wrapText="1"/>
    </xf>
    <xf numFmtId="4" fontId="71" fillId="0" borderId="42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6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 horizontal="right" vertical="center" wrapText="1"/>
    </xf>
    <xf numFmtId="4" fontId="1" fillId="0" borderId="37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45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 wrapText="1"/>
    </xf>
    <xf numFmtId="4" fontId="16" fillId="0" borderId="36" xfId="0" applyNumberFormat="1" applyFont="1" applyBorder="1" applyAlignment="1">
      <alignment horizontal="right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47" xfId="0" applyFont="1" applyFill="1" applyBorder="1" applyAlignment="1">
      <alignment horizontal="center" vertical="center"/>
    </xf>
    <xf numFmtId="0" fontId="19" fillId="32" borderId="47" xfId="0" applyFont="1" applyFill="1" applyBorder="1" applyAlignment="1">
      <alignment horizontal="center" vertical="center"/>
    </xf>
    <xf numFmtId="0" fontId="19" fillId="32" borderId="40" xfId="0" applyFont="1" applyFill="1" applyBorder="1" applyAlignment="1">
      <alignment horizontal="center" vertical="center"/>
    </xf>
    <xf numFmtId="0" fontId="18" fillId="32" borderId="48" xfId="0" applyFont="1" applyFill="1" applyBorder="1" applyAlignment="1">
      <alignment horizontal="center" vertical="center"/>
    </xf>
    <xf numFmtId="0" fontId="18" fillId="32" borderId="49" xfId="0" applyFont="1" applyFill="1" applyBorder="1" applyAlignment="1">
      <alignment horizontal="center" vertical="center"/>
    </xf>
    <xf numFmtId="0" fontId="19" fillId="32" borderId="49" xfId="0" applyFont="1" applyFill="1" applyBorder="1" applyAlignment="1">
      <alignment horizontal="center" vertical="center"/>
    </xf>
    <xf numFmtId="0" fontId="19" fillId="32" borderId="50" xfId="0" applyFont="1" applyFill="1" applyBorder="1" applyAlignment="1">
      <alignment horizontal="center" vertical="center"/>
    </xf>
    <xf numFmtId="0" fontId="1" fillId="32" borderId="51" xfId="0" applyFont="1" applyFill="1" applyBorder="1" applyAlignment="1">
      <alignment horizontal="center" vertical="center"/>
    </xf>
    <xf numFmtId="0" fontId="1" fillId="32" borderId="52" xfId="0" applyFont="1" applyFill="1" applyBorder="1" applyAlignment="1">
      <alignment horizontal="center" vertical="center"/>
    </xf>
    <xf numFmtId="3" fontId="27" fillId="0" borderId="0" xfId="0" applyNumberFormat="1" applyFont="1" applyBorder="1" applyAlignment="1">
      <alignment horizontal="right"/>
    </xf>
    <xf numFmtId="3" fontId="14" fillId="32" borderId="25" xfId="0" applyNumberFormat="1" applyFont="1" applyFill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14" fillId="0" borderId="33" xfId="0" applyNumberFormat="1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wrapText="1"/>
    </xf>
    <xf numFmtId="3" fontId="27" fillId="0" borderId="11" xfId="0" applyNumberFormat="1" applyFont="1" applyBorder="1" applyAlignment="1">
      <alignment wrapText="1"/>
    </xf>
    <xf numFmtId="3" fontId="27" fillId="0" borderId="0" xfId="0" applyNumberFormat="1" applyFont="1" applyAlignment="1">
      <alignment horizontal="left" wrapText="1"/>
    </xf>
    <xf numFmtId="3" fontId="27" fillId="0" borderId="10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7" fillId="0" borderId="31" xfId="0" applyNumberFormat="1" applyFont="1" applyBorder="1" applyAlignment="1">
      <alignment/>
    </xf>
    <xf numFmtId="3" fontId="27" fillId="0" borderId="36" xfId="0" applyNumberFormat="1" applyFont="1" applyBorder="1" applyAlignment="1">
      <alignment/>
    </xf>
    <xf numFmtId="3" fontId="27" fillId="0" borderId="33" xfId="0" applyNumberFormat="1" applyFont="1" applyBorder="1" applyAlignment="1">
      <alignment/>
    </xf>
    <xf numFmtId="3" fontId="27" fillId="0" borderId="53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27" fillId="0" borderId="54" xfId="0" applyNumberFormat="1" applyFont="1" applyBorder="1" applyAlignment="1">
      <alignment/>
    </xf>
    <xf numFmtId="3" fontId="27" fillId="0" borderId="45" xfId="0" applyNumberFormat="1" applyFont="1" applyBorder="1" applyAlignment="1">
      <alignment/>
    </xf>
    <xf numFmtId="3" fontId="27" fillId="0" borderId="55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36" xfId="0" applyNumberFormat="1" applyFont="1" applyBorder="1" applyAlignment="1">
      <alignment/>
    </xf>
    <xf numFmtId="3" fontId="26" fillId="0" borderId="37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3" fontId="26" fillId="0" borderId="56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72" fillId="0" borderId="10" xfId="0" applyNumberFormat="1" applyFont="1" applyBorder="1" applyAlignment="1">
      <alignment wrapText="1"/>
    </xf>
    <xf numFmtId="3" fontId="72" fillId="0" borderId="11" xfId="0" applyNumberFormat="1" applyFont="1" applyBorder="1" applyAlignment="1">
      <alignment wrapText="1"/>
    </xf>
    <xf numFmtId="3" fontId="4" fillId="0" borderId="33" xfId="0" applyNumberFormat="1" applyFont="1" applyBorder="1" applyAlignment="1">
      <alignment vertical="center" wrapText="1"/>
    </xf>
    <xf numFmtId="3" fontId="4" fillId="0" borderId="37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12" fillId="0" borderId="45" xfId="0" applyNumberFormat="1" applyFont="1" applyBorder="1" applyAlignment="1">
      <alignment wrapText="1"/>
    </xf>
    <xf numFmtId="3" fontId="12" fillId="0" borderId="37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3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3" fontId="27" fillId="0" borderId="0" xfId="0" applyNumberFormat="1" applyFont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27" fillId="0" borderId="35" xfId="0" applyNumberFormat="1" applyFont="1" applyBorder="1" applyAlignment="1">
      <alignment vertical="center"/>
    </xf>
    <xf numFmtId="3" fontId="71" fillId="0" borderId="0" xfId="0" applyNumberFormat="1" applyFont="1" applyAlignment="1">
      <alignment/>
    </xf>
    <xf numFmtId="0" fontId="71" fillId="0" borderId="0" xfId="0" applyFont="1" applyAlignment="1">
      <alignment/>
    </xf>
    <xf numFmtId="0" fontId="73" fillId="0" borderId="35" xfId="0" applyFont="1" applyBorder="1" applyAlignment="1">
      <alignment vertical="center"/>
    </xf>
    <xf numFmtId="3" fontId="73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12" fillId="35" borderId="10" xfId="0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" fillId="32" borderId="57" xfId="0" applyNumberFormat="1" applyFont="1" applyFill="1" applyBorder="1" applyAlignment="1">
      <alignment horizontal="center" vertical="center" wrapText="1"/>
    </xf>
    <xf numFmtId="3" fontId="4" fillId="32" borderId="53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201" fontId="4" fillId="32" borderId="60" xfId="0" applyNumberFormat="1" applyFont="1" applyFill="1" applyBorder="1" applyAlignment="1">
      <alignment horizontal="center" vertical="center" wrapText="1"/>
    </xf>
    <xf numFmtId="201" fontId="4" fillId="32" borderId="61" xfId="0" applyNumberFormat="1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26" fillId="32" borderId="28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 wrapText="1"/>
    </xf>
    <xf numFmtId="0" fontId="26" fillId="32" borderId="25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3" fontId="14" fillId="32" borderId="62" xfId="0" applyNumberFormat="1" applyFont="1" applyFill="1" applyBorder="1" applyAlignment="1">
      <alignment horizontal="center" vertical="center" wrapText="1"/>
    </xf>
    <xf numFmtId="3" fontId="14" fillId="32" borderId="63" xfId="0" applyNumberFormat="1" applyFont="1" applyFill="1" applyBorder="1" applyAlignment="1">
      <alignment horizontal="center" vertical="center" wrapText="1"/>
    </xf>
    <xf numFmtId="3" fontId="14" fillId="32" borderId="6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2" fontId="2" fillId="32" borderId="65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66" xfId="0" applyNumberFormat="1" applyFont="1" applyFill="1" applyBorder="1" applyAlignment="1">
      <alignment horizontal="center" vertical="center" wrapText="1"/>
    </xf>
    <xf numFmtId="2" fontId="2" fillId="32" borderId="35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32" borderId="24" xfId="59" applyFont="1" applyFill="1" applyBorder="1" applyAlignment="1">
      <alignment horizontal="center" vertical="center" wrapText="1"/>
      <protection/>
    </xf>
    <xf numFmtId="0" fontId="2" fillId="32" borderId="25" xfId="59" applyFont="1" applyFill="1" applyBorder="1" applyAlignment="1">
      <alignment horizontal="center" vertical="center" wrapText="1"/>
      <protection/>
    </xf>
    <xf numFmtId="0" fontId="2" fillId="32" borderId="26" xfId="59" applyFont="1" applyFill="1" applyBorder="1" applyAlignment="1">
      <alignment horizontal="center" vertical="center" wrapText="1"/>
      <protection/>
    </xf>
    <xf numFmtId="0" fontId="2" fillId="32" borderId="28" xfId="59" applyFont="1" applyFill="1" applyBorder="1" applyAlignment="1">
      <alignment horizontal="center" vertical="center" wrapText="1"/>
      <protection/>
    </xf>
    <xf numFmtId="0" fontId="2" fillId="32" borderId="27" xfId="59" applyFont="1" applyFill="1" applyBorder="1" applyAlignment="1">
      <alignment horizontal="center" vertical="center" wrapText="1"/>
      <protection/>
    </xf>
    <xf numFmtId="0" fontId="2" fillId="32" borderId="12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70" xfId="59" applyFont="1" applyFill="1" applyBorder="1" applyAlignment="1">
      <alignment horizontal="center" vertical="center" wrapText="1"/>
      <protection/>
    </xf>
    <xf numFmtId="0" fontId="2" fillId="32" borderId="42" xfId="59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 wrapText="1"/>
    </xf>
    <xf numFmtId="0" fontId="18" fillId="32" borderId="45" xfId="0" applyFont="1" applyFill="1" applyBorder="1" applyAlignment="1">
      <alignment horizontal="center" vertical="center" wrapText="1"/>
    </xf>
    <xf numFmtId="0" fontId="18" fillId="32" borderId="56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17" fillId="32" borderId="70" xfId="0" applyFont="1" applyFill="1" applyBorder="1" applyAlignment="1">
      <alignment horizontal="center" vertical="center"/>
    </xf>
    <xf numFmtId="0" fontId="17" fillId="32" borderId="24" xfId="0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 horizontal="center" vertical="center"/>
    </xf>
    <xf numFmtId="0" fontId="18" fillId="32" borderId="44" xfId="0" applyFont="1" applyFill="1" applyBorder="1" applyAlignment="1">
      <alignment horizontal="center" vertical="center" wrapText="1"/>
    </xf>
    <xf numFmtId="0" fontId="18" fillId="32" borderId="43" xfId="0" applyFont="1" applyFill="1" applyBorder="1" applyAlignment="1">
      <alignment horizontal="center" vertical="center" wrapText="1"/>
    </xf>
    <xf numFmtId="0" fontId="18" fillId="32" borderId="71" xfId="0" applyFont="1" applyFill="1" applyBorder="1" applyAlignment="1">
      <alignment horizontal="center" vertical="center" wrapText="1"/>
    </xf>
    <xf numFmtId="0" fontId="18" fillId="32" borderId="6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5" fillId="32" borderId="5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52"/>
  <sheetViews>
    <sheetView showGridLines="0" tabSelected="1" zoomScale="70" zoomScaleNormal="70" workbookViewId="0" topLeftCell="C136">
      <selection activeCell="H146" sqref="H146"/>
    </sheetView>
  </sheetViews>
  <sheetFormatPr defaultColWidth="9.140625" defaultRowHeight="12.75"/>
  <cols>
    <col min="1" max="1" width="9.140625" style="17" customWidth="1"/>
    <col min="2" max="2" width="25.7109375" style="17" customWidth="1"/>
    <col min="3" max="3" width="95.57421875" style="17" customWidth="1"/>
    <col min="4" max="4" width="9.8515625" style="17" customWidth="1"/>
    <col min="5" max="8" width="25.7109375" style="17" customWidth="1"/>
    <col min="9" max="9" width="14.140625" style="17" customWidth="1"/>
    <col min="10" max="10" width="10.00390625" style="17" bestFit="1" customWidth="1"/>
    <col min="11" max="16384" width="9.140625" style="17" customWidth="1"/>
  </cols>
  <sheetData>
    <row r="1" ht="15.75">
      <c r="H1" s="142" t="s">
        <v>598</v>
      </c>
    </row>
    <row r="3" spans="2:8" ht="30" customHeight="1">
      <c r="B3" s="333" t="s">
        <v>636</v>
      </c>
      <c r="C3" s="333"/>
      <c r="D3" s="333"/>
      <c r="E3" s="333"/>
      <c r="F3" s="333"/>
      <c r="G3" s="333"/>
      <c r="H3" s="333"/>
    </row>
    <row r="4" spans="2:8" ht="26.25" customHeight="1" thickBot="1">
      <c r="B4" s="162"/>
      <c r="C4" s="163"/>
      <c r="D4" s="163"/>
      <c r="E4" s="156"/>
      <c r="F4" s="156"/>
      <c r="G4" s="156"/>
      <c r="H4" s="157" t="s">
        <v>480</v>
      </c>
    </row>
    <row r="5" spans="1:9" ht="26.25" customHeight="1" thickBot="1">
      <c r="A5" s="159"/>
      <c r="B5" s="338" t="s">
        <v>512</v>
      </c>
      <c r="C5" s="337" t="s">
        <v>520</v>
      </c>
      <c r="D5" s="337" t="s">
        <v>24</v>
      </c>
      <c r="E5" s="336"/>
      <c r="F5" s="336"/>
      <c r="G5" s="336"/>
      <c r="H5" s="336"/>
      <c r="I5" s="137"/>
    </row>
    <row r="6" spans="1:9" s="128" customFormat="1" ht="30" customHeight="1">
      <c r="A6" s="160"/>
      <c r="B6" s="339"/>
      <c r="C6" s="337"/>
      <c r="D6" s="337"/>
      <c r="E6" s="331" t="s">
        <v>637</v>
      </c>
      <c r="F6" s="331" t="s">
        <v>638</v>
      </c>
      <c r="G6" s="331" t="s">
        <v>639</v>
      </c>
      <c r="H6" s="334" t="s">
        <v>640</v>
      </c>
      <c r="I6" s="158"/>
    </row>
    <row r="7" spans="1:9" s="129" customFormat="1" ht="33" customHeight="1">
      <c r="A7" s="161"/>
      <c r="B7" s="339"/>
      <c r="C7" s="337"/>
      <c r="D7" s="337"/>
      <c r="E7" s="332"/>
      <c r="F7" s="332"/>
      <c r="G7" s="332"/>
      <c r="H7" s="335"/>
      <c r="I7" s="134"/>
    </row>
    <row r="8" spans="1:9" s="129" customFormat="1" ht="22.5" customHeight="1" thickBot="1">
      <c r="A8" s="161"/>
      <c r="B8" s="171">
        <v>1</v>
      </c>
      <c r="C8" s="169">
        <v>2</v>
      </c>
      <c r="D8" s="170">
        <v>3</v>
      </c>
      <c r="E8" s="167">
        <v>4</v>
      </c>
      <c r="F8" s="167">
        <v>5</v>
      </c>
      <c r="G8" s="167">
        <v>6</v>
      </c>
      <c r="H8" s="168">
        <v>7</v>
      </c>
      <c r="I8" s="134"/>
    </row>
    <row r="9" spans="1:9" s="130" customFormat="1" ht="34.5" customHeight="1">
      <c r="A9" s="166"/>
      <c r="B9" s="165"/>
      <c r="C9" s="121" t="s">
        <v>68</v>
      </c>
      <c r="D9" s="164"/>
      <c r="E9" s="133"/>
      <c r="F9" s="133"/>
      <c r="G9" s="133"/>
      <c r="H9" s="315"/>
      <c r="I9" s="135"/>
    </row>
    <row r="10" spans="1:9" s="130" customFormat="1" ht="34.5" customHeight="1">
      <c r="A10" s="166"/>
      <c r="B10" s="122">
        <v>0</v>
      </c>
      <c r="C10" s="23" t="s">
        <v>99</v>
      </c>
      <c r="D10" s="139" t="s">
        <v>523</v>
      </c>
      <c r="E10" s="316"/>
      <c r="F10" s="316"/>
      <c r="G10" s="316"/>
      <c r="H10" s="317"/>
      <c r="I10" s="135"/>
    </row>
    <row r="11" spans="2:9" s="130" customFormat="1" ht="34.5" customHeight="1">
      <c r="B11" s="122"/>
      <c r="C11" s="23" t="s">
        <v>476</v>
      </c>
      <c r="D11" s="139" t="s">
        <v>524</v>
      </c>
      <c r="E11" s="316">
        <f>SUM(E19)</f>
        <v>550</v>
      </c>
      <c r="F11" s="316">
        <f>SUM(F19)</f>
        <v>3210</v>
      </c>
      <c r="G11" s="316">
        <f>SUM(G19)</f>
        <v>10494</v>
      </c>
      <c r="H11" s="316">
        <f>SUM(H19)</f>
        <v>9000</v>
      </c>
      <c r="I11" s="322"/>
    </row>
    <row r="12" spans="2:9" s="130" customFormat="1" ht="34.5" customHeight="1">
      <c r="B12" s="122">
        <v>1</v>
      </c>
      <c r="C12" s="23" t="s">
        <v>262</v>
      </c>
      <c r="D12" s="139" t="s">
        <v>525</v>
      </c>
      <c r="E12" s="316"/>
      <c r="F12" s="316"/>
      <c r="G12" s="316"/>
      <c r="H12" s="317"/>
      <c r="I12" s="135"/>
    </row>
    <row r="13" spans="2:9" s="130" customFormat="1" ht="34.5" customHeight="1">
      <c r="B13" s="122" t="s">
        <v>263</v>
      </c>
      <c r="C13" s="24" t="s">
        <v>264</v>
      </c>
      <c r="D13" s="139" t="s">
        <v>526</v>
      </c>
      <c r="E13" s="316"/>
      <c r="F13" s="316"/>
      <c r="G13" s="316"/>
      <c r="H13" s="317"/>
      <c r="I13" s="135"/>
    </row>
    <row r="14" spans="2:9" s="130" customFormat="1" ht="34.5" customHeight="1">
      <c r="B14" s="122" t="s">
        <v>265</v>
      </c>
      <c r="C14" s="24" t="s">
        <v>266</v>
      </c>
      <c r="D14" s="139" t="s">
        <v>527</v>
      </c>
      <c r="E14" s="316"/>
      <c r="F14" s="316"/>
      <c r="G14" s="316"/>
      <c r="H14" s="317"/>
      <c r="I14" s="135"/>
    </row>
    <row r="15" spans="2:9" s="130" customFormat="1" ht="34.5" customHeight="1">
      <c r="B15" s="122" t="s">
        <v>267</v>
      </c>
      <c r="C15" s="24" t="s">
        <v>100</v>
      </c>
      <c r="D15" s="139" t="s">
        <v>528</v>
      </c>
      <c r="E15" s="316"/>
      <c r="F15" s="316"/>
      <c r="G15" s="316"/>
      <c r="H15" s="317"/>
      <c r="I15" s="135"/>
    </row>
    <row r="16" spans="2:9" s="130" customFormat="1" ht="34.5" customHeight="1">
      <c r="B16" s="123" t="s">
        <v>268</v>
      </c>
      <c r="C16" s="24" t="s">
        <v>101</v>
      </c>
      <c r="D16" s="139" t="s">
        <v>529</v>
      </c>
      <c r="E16" s="316"/>
      <c r="F16" s="316"/>
      <c r="G16" s="316"/>
      <c r="H16" s="317"/>
      <c r="I16" s="135"/>
    </row>
    <row r="17" spans="2:9" s="130" customFormat="1" ht="34.5" customHeight="1">
      <c r="B17" s="123" t="s">
        <v>269</v>
      </c>
      <c r="C17" s="24" t="s">
        <v>102</v>
      </c>
      <c r="D17" s="139" t="s">
        <v>530</v>
      </c>
      <c r="E17" s="316"/>
      <c r="F17" s="316"/>
      <c r="G17" s="316"/>
      <c r="H17" s="317"/>
      <c r="I17" s="135"/>
    </row>
    <row r="18" spans="2:9" s="130" customFormat="1" ht="34.5" customHeight="1">
      <c r="B18" s="123" t="s">
        <v>270</v>
      </c>
      <c r="C18" s="24" t="s">
        <v>103</v>
      </c>
      <c r="D18" s="139" t="s">
        <v>531</v>
      </c>
      <c r="E18" s="316"/>
      <c r="F18" s="316"/>
      <c r="G18" s="316"/>
      <c r="H18" s="317"/>
      <c r="I18" s="135"/>
    </row>
    <row r="19" spans="2:9" s="130" customFormat="1" ht="44.25" customHeight="1">
      <c r="B19" s="124">
        <v>2</v>
      </c>
      <c r="C19" s="23" t="s">
        <v>271</v>
      </c>
      <c r="D19" s="139" t="s">
        <v>532</v>
      </c>
      <c r="E19" s="316">
        <f>SUM(E20+E21+E22+E23+E24+E25+E26+E27)</f>
        <v>550</v>
      </c>
      <c r="F19" s="316">
        <f>SUM(F20+F21+F22+F23+F24+F25+F26+F27)</f>
        <v>3210</v>
      </c>
      <c r="G19" s="316">
        <f>SUM(G20+G21+G22+G23+G24+G25+G26+G27)</f>
        <v>10494</v>
      </c>
      <c r="H19" s="316">
        <f>SUM(H20+H21+H22+H23+H24+H25+H26+H27)</f>
        <v>9000</v>
      </c>
      <c r="I19" s="135"/>
    </row>
    <row r="20" spans="2:9" s="130" customFormat="1" ht="34.5" customHeight="1">
      <c r="B20" s="122" t="s">
        <v>272</v>
      </c>
      <c r="C20" s="24" t="s">
        <v>104</v>
      </c>
      <c r="D20" s="139" t="s">
        <v>533</v>
      </c>
      <c r="E20" s="316"/>
      <c r="F20" s="316"/>
      <c r="G20" s="316"/>
      <c r="H20" s="317"/>
      <c r="I20" s="135"/>
    </row>
    <row r="21" spans="2:10" s="130" customFormat="1" ht="34.5" customHeight="1">
      <c r="B21" s="123" t="s">
        <v>273</v>
      </c>
      <c r="C21" s="24" t="s">
        <v>105</v>
      </c>
      <c r="D21" s="139" t="s">
        <v>534</v>
      </c>
      <c r="E21" s="316"/>
      <c r="F21" s="316"/>
      <c r="G21" s="316">
        <v>9000</v>
      </c>
      <c r="H21" s="317">
        <v>9000</v>
      </c>
      <c r="I21" s="325"/>
      <c r="J21" s="326"/>
    </row>
    <row r="22" spans="2:10" s="130" customFormat="1" ht="34.5" customHeight="1">
      <c r="B22" s="122" t="s">
        <v>274</v>
      </c>
      <c r="C22" s="24" t="s">
        <v>106</v>
      </c>
      <c r="D22" s="139" t="s">
        <v>535</v>
      </c>
      <c r="E22" s="316">
        <v>550</v>
      </c>
      <c r="F22" s="316">
        <v>1300</v>
      </c>
      <c r="G22" s="316">
        <v>1494</v>
      </c>
      <c r="H22" s="317"/>
      <c r="I22" s="135"/>
      <c r="J22" s="326"/>
    </row>
    <row r="23" spans="2:10" s="130" customFormat="1" ht="34.5" customHeight="1">
      <c r="B23" s="122" t="s">
        <v>275</v>
      </c>
      <c r="C23" s="24" t="s">
        <v>107</v>
      </c>
      <c r="D23" s="139" t="s">
        <v>536</v>
      </c>
      <c r="E23" s="316"/>
      <c r="F23" s="316"/>
      <c r="G23" s="316"/>
      <c r="H23" s="317"/>
      <c r="I23" s="135"/>
      <c r="J23" s="326"/>
    </row>
    <row r="24" spans="2:10" s="130" customFormat="1" ht="34.5" customHeight="1">
      <c r="B24" s="122" t="s">
        <v>276</v>
      </c>
      <c r="C24" s="24" t="s">
        <v>108</v>
      </c>
      <c r="D24" s="139" t="s">
        <v>537</v>
      </c>
      <c r="E24" s="316"/>
      <c r="F24" s="316"/>
      <c r="G24" s="316"/>
      <c r="H24" s="317"/>
      <c r="I24" s="135"/>
      <c r="J24" s="326"/>
    </row>
    <row r="25" spans="2:10" s="130" customFormat="1" ht="34.5" customHeight="1">
      <c r="B25" s="122" t="s">
        <v>277</v>
      </c>
      <c r="C25" s="24" t="s">
        <v>278</v>
      </c>
      <c r="D25" s="139" t="s">
        <v>538</v>
      </c>
      <c r="E25" s="316"/>
      <c r="F25" s="316"/>
      <c r="G25" s="316"/>
      <c r="H25" s="317"/>
      <c r="I25" s="135"/>
      <c r="J25" s="326"/>
    </row>
    <row r="26" spans="2:10" s="130" customFormat="1" ht="34.5" customHeight="1">
      <c r="B26" s="122" t="s">
        <v>279</v>
      </c>
      <c r="C26" s="24" t="s">
        <v>280</v>
      </c>
      <c r="D26" s="139" t="s">
        <v>539</v>
      </c>
      <c r="E26" s="316"/>
      <c r="F26" s="316">
        <v>1910</v>
      </c>
      <c r="G26" s="316"/>
      <c r="H26" s="317"/>
      <c r="I26" s="135"/>
      <c r="J26" s="326"/>
    </row>
    <row r="27" spans="2:10" s="130" customFormat="1" ht="34.5" customHeight="1">
      <c r="B27" s="122" t="s">
        <v>281</v>
      </c>
      <c r="C27" s="24" t="s">
        <v>109</v>
      </c>
      <c r="D27" s="139" t="s">
        <v>540</v>
      </c>
      <c r="E27" s="316"/>
      <c r="F27" s="316"/>
      <c r="G27" s="316"/>
      <c r="H27" s="317"/>
      <c r="I27" s="135"/>
      <c r="J27" s="318"/>
    </row>
    <row r="28" spans="2:9" s="130" customFormat="1" ht="34.5" customHeight="1">
      <c r="B28" s="124">
        <v>3</v>
      </c>
      <c r="C28" s="23" t="s">
        <v>282</v>
      </c>
      <c r="D28" s="139" t="s">
        <v>541</v>
      </c>
      <c r="E28" s="316"/>
      <c r="F28" s="316"/>
      <c r="G28" s="316"/>
      <c r="H28" s="317"/>
      <c r="I28" s="135"/>
    </row>
    <row r="29" spans="2:9" s="130" customFormat="1" ht="34.5" customHeight="1">
      <c r="B29" s="122" t="s">
        <v>283</v>
      </c>
      <c r="C29" s="24" t="s">
        <v>110</v>
      </c>
      <c r="D29" s="139" t="s">
        <v>542</v>
      </c>
      <c r="E29" s="316"/>
      <c r="F29" s="316"/>
      <c r="G29" s="316"/>
      <c r="H29" s="317"/>
      <c r="I29" s="135"/>
    </row>
    <row r="30" spans="2:9" s="130" customFormat="1" ht="34.5" customHeight="1">
      <c r="B30" s="123" t="s">
        <v>284</v>
      </c>
      <c r="C30" s="24" t="s">
        <v>111</v>
      </c>
      <c r="D30" s="139" t="s">
        <v>543</v>
      </c>
      <c r="E30" s="316"/>
      <c r="F30" s="316"/>
      <c r="G30" s="316"/>
      <c r="H30" s="317"/>
      <c r="I30" s="135"/>
    </row>
    <row r="31" spans="2:9" s="130" customFormat="1" ht="34.5" customHeight="1">
      <c r="B31" s="123" t="s">
        <v>285</v>
      </c>
      <c r="C31" s="24" t="s">
        <v>112</v>
      </c>
      <c r="D31" s="139" t="s">
        <v>544</v>
      </c>
      <c r="E31" s="316"/>
      <c r="F31" s="316"/>
      <c r="G31" s="316"/>
      <c r="H31" s="317"/>
      <c r="I31" s="135"/>
    </row>
    <row r="32" spans="2:9" s="130" customFormat="1" ht="34.5" customHeight="1">
      <c r="B32" s="123" t="s">
        <v>286</v>
      </c>
      <c r="C32" s="24" t="s">
        <v>113</v>
      </c>
      <c r="D32" s="139" t="s">
        <v>545</v>
      </c>
      <c r="E32" s="316"/>
      <c r="F32" s="316"/>
      <c r="G32" s="316"/>
      <c r="H32" s="317"/>
      <c r="I32" s="135"/>
    </row>
    <row r="33" spans="2:9" s="130" customFormat="1" ht="48.75" customHeight="1">
      <c r="B33" s="125" t="s">
        <v>287</v>
      </c>
      <c r="C33" s="23" t="s">
        <v>288</v>
      </c>
      <c r="D33" s="139" t="s">
        <v>546</v>
      </c>
      <c r="E33" s="316"/>
      <c r="F33" s="316"/>
      <c r="G33" s="316"/>
      <c r="H33" s="317"/>
      <c r="I33" s="135"/>
    </row>
    <row r="34" spans="2:9" s="130" customFormat="1" ht="34.5" customHeight="1">
      <c r="B34" s="123" t="s">
        <v>289</v>
      </c>
      <c r="C34" s="24" t="s">
        <v>114</v>
      </c>
      <c r="D34" s="139" t="s">
        <v>547</v>
      </c>
      <c r="E34" s="316"/>
      <c r="F34" s="316"/>
      <c r="G34" s="316"/>
      <c r="H34" s="317"/>
      <c r="I34" s="135"/>
    </row>
    <row r="35" spans="2:9" s="130" customFormat="1" ht="34.5" customHeight="1">
      <c r="B35" s="123" t="s">
        <v>290</v>
      </c>
      <c r="C35" s="24" t="s">
        <v>291</v>
      </c>
      <c r="D35" s="139" t="s">
        <v>548</v>
      </c>
      <c r="E35" s="316"/>
      <c r="F35" s="316"/>
      <c r="G35" s="316"/>
      <c r="H35" s="317"/>
      <c r="I35" s="135"/>
    </row>
    <row r="36" spans="2:9" s="130" customFormat="1" ht="44.25" customHeight="1">
      <c r="B36" s="123" t="s">
        <v>292</v>
      </c>
      <c r="C36" s="24" t="s">
        <v>293</v>
      </c>
      <c r="D36" s="139" t="s">
        <v>549</v>
      </c>
      <c r="E36" s="316"/>
      <c r="F36" s="316"/>
      <c r="G36" s="316"/>
      <c r="H36" s="317"/>
      <c r="I36" s="135"/>
    </row>
    <row r="37" spans="2:9" s="130" customFormat="1" ht="34.5" customHeight="1">
      <c r="B37" s="123" t="s">
        <v>294</v>
      </c>
      <c r="C37" s="24" t="s">
        <v>295</v>
      </c>
      <c r="D37" s="139" t="s">
        <v>550</v>
      </c>
      <c r="E37" s="316"/>
      <c r="F37" s="316"/>
      <c r="G37" s="316"/>
      <c r="H37" s="317"/>
      <c r="I37" s="135"/>
    </row>
    <row r="38" spans="2:9" s="130" customFormat="1" ht="34.5" customHeight="1">
      <c r="B38" s="123" t="s">
        <v>294</v>
      </c>
      <c r="C38" s="24" t="s">
        <v>296</v>
      </c>
      <c r="D38" s="139" t="s">
        <v>551</v>
      </c>
      <c r="E38" s="316"/>
      <c r="F38" s="316"/>
      <c r="G38" s="316"/>
      <c r="H38" s="317"/>
      <c r="I38" s="135"/>
    </row>
    <row r="39" spans="2:9" s="130" customFormat="1" ht="34.5" customHeight="1">
      <c r="B39" s="123" t="s">
        <v>297</v>
      </c>
      <c r="C39" s="24" t="s">
        <v>298</v>
      </c>
      <c r="D39" s="139" t="s">
        <v>552</v>
      </c>
      <c r="E39" s="316"/>
      <c r="F39" s="316"/>
      <c r="G39" s="316"/>
      <c r="H39" s="317"/>
      <c r="I39" s="135"/>
    </row>
    <row r="40" spans="2:9" s="130" customFormat="1" ht="34.5" customHeight="1">
      <c r="B40" s="123" t="s">
        <v>297</v>
      </c>
      <c r="C40" s="24" t="s">
        <v>299</v>
      </c>
      <c r="D40" s="139" t="s">
        <v>553</v>
      </c>
      <c r="E40" s="316"/>
      <c r="F40" s="316"/>
      <c r="G40" s="316"/>
      <c r="H40" s="317"/>
      <c r="I40" s="135"/>
    </row>
    <row r="41" spans="2:9" s="130" customFormat="1" ht="34.5" customHeight="1">
      <c r="B41" s="123" t="s">
        <v>300</v>
      </c>
      <c r="C41" s="24" t="s">
        <v>301</v>
      </c>
      <c r="D41" s="139" t="s">
        <v>554</v>
      </c>
      <c r="E41" s="316"/>
      <c r="F41" s="316"/>
      <c r="G41" s="316"/>
      <c r="H41" s="317"/>
      <c r="I41" s="135"/>
    </row>
    <row r="42" spans="2:9" s="130" customFormat="1" ht="34.5" customHeight="1">
      <c r="B42" s="123" t="s">
        <v>302</v>
      </c>
      <c r="C42" s="24" t="s">
        <v>303</v>
      </c>
      <c r="D42" s="139" t="s">
        <v>555</v>
      </c>
      <c r="E42" s="316"/>
      <c r="F42" s="316"/>
      <c r="G42" s="316"/>
      <c r="H42" s="317"/>
      <c r="I42" s="135"/>
    </row>
    <row r="43" spans="2:9" s="130" customFormat="1" ht="34.5" customHeight="1">
      <c r="B43" s="125">
        <v>5</v>
      </c>
      <c r="C43" s="23" t="s">
        <v>304</v>
      </c>
      <c r="D43" s="139" t="s">
        <v>556</v>
      </c>
      <c r="E43" s="316"/>
      <c r="F43" s="316"/>
      <c r="G43" s="316"/>
      <c r="H43" s="317"/>
      <c r="I43" s="135"/>
    </row>
    <row r="44" spans="2:9" s="130" customFormat="1" ht="34.5" customHeight="1">
      <c r="B44" s="123" t="s">
        <v>305</v>
      </c>
      <c r="C44" s="24" t="s">
        <v>306</v>
      </c>
      <c r="D44" s="139" t="s">
        <v>557</v>
      </c>
      <c r="E44" s="316"/>
      <c r="F44" s="316"/>
      <c r="G44" s="316"/>
      <c r="H44" s="317"/>
      <c r="I44" s="135"/>
    </row>
    <row r="45" spans="2:9" s="130" customFormat="1" ht="34.5" customHeight="1">
      <c r="B45" s="123" t="s">
        <v>307</v>
      </c>
      <c r="C45" s="24" t="s">
        <v>308</v>
      </c>
      <c r="D45" s="139" t="s">
        <v>558</v>
      </c>
      <c r="E45" s="316"/>
      <c r="F45" s="316"/>
      <c r="G45" s="316"/>
      <c r="H45" s="317"/>
      <c r="I45" s="135"/>
    </row>
    <row r="46" spans="2:9" s="130" customFormat="1" ht="34.5" customHeight="1">
      <c r="B46" s="123" t="s">
        <v>309</v>
      </c>
      <c r="C46" s="24" t="s">
        <v>310</v>
      </c>
      <c r="D46" s="139" t="s">
        <v>559</v>
      </c>
      <c r="E46" s="316"/>
      <c r="F46" s="316"/>
      <c r="G46" s="316"/>
      <c r="H46" s="317"/>
      <c r="I46" s="135"/>
    </row>
    <row r="47" spans="2:9" s="130" customFormat="1" ht="34.5" customHeight="1">
      <c r="B47" s="123" t="s">
        <v>521</v>
      </c>
      <c r="C47" s="24" t="s">
        <v>311</v>
      </c>
      <c r="D47" s="139" t="s">
        <v>560</v>
      </c>
      <c r="E47" s="316"/>
      <c r="F47" s="316"/>
      <c r="G47" s="316"/>
      <c r="H47" s="317"/>
      <c r="I47" s="135"/>
    </row>
    <row r="48" spans="2:9" s="130" customFormat="1" ht="34.5" customHeight="1">
      <c r="B48" s="123" t="s">
        <v>312</v>
      </c>
      <c r="C48" s="24" t="s">
        <v>313</v>
      </c>
      <c r="D48" s="139" t="s">
        <v>561</v>
      </c>
      <c r="E48" s="316"/>
      <c r="F48" s="316"/>
      <c r="G48" s="316"/>
      <c r="H48" s="317"/>
      <c r="I48" s="135"/>
    </row>
    <row r="49" spans="2:9" s="130" customFormat="1" ht="34.5" customHeight="1">
      <c r="B49" s="123" t="s">
        <v>314</v>
      </c>
      <c r="C49" s="24" t="s">
        <v>315</v>
      </c>
      <c r="D49" s="139" t="s">
        <v>562</v>
      </c>
      <c r="E49" s="316"/>
      <c r="F49" s="316"/>
      <c r="G49" s="316"/>
      <c r="H49" s="317"/>
      <c r="I49" s="135"/>
    </row>
    <row r="50" spans="2:9" s="130" customFormat="1" ht="34.5" customHeight="1">
      <c r="B50" s="123" t="s">
        <v>316</v>
      </c>
      <c r="C50" s="24" t="s">
        <v>317</v>
      </c>
      <c r="D50" s="139" t="s">
        <v>563</v>
      </c>
      <c r="E50" s="316"/>
      <c r="F50" s="316"/>
      <c r="G50" s="316"/>
      <c r="H50" s="317"/>
      <c r="I50" s="135"/>
    </row>
    <row r="51" spans="2:9" s="130" customFormat="1" ht="34.5" customHeight="1">
      <c r="B51" s="125">
        <v>288</v>
      </c>
      <c r="C51" s="23" t="s">
        <v>115</v>
      </c>
      <c r="D51" s="139" t="s">
        <v>564</v>
      </c>
      <c r="E51" s="316"/>
      <c r="F51" s="316"/>
      <c r="G51" s="316"/>
      <c r="H51" s="317"/>
      <c r="I51" s="135"/>
    </row>
    <row r="52" spans="2:9" s="130" customFormat="1" ht="34.5" customHeight="1">
      <c r="B52" s="125"/>
      <c r="C52" s="23" t="s">
        <v>318</v>
      </c>
      <c r="D52" s="139" t="s">
        <v>565</v>
      </c>
      <c r="E52" s="316"/>
      <c r="F52" s="316"/>
      <c r="G52" s="316"/>
      <c r="H52" s="316"/>
      <c r="I52" s="135"/>
    </row>
    <row r="53" spans="2:9" s="130" customFormat="1" ht="34.5" customHeight="1">
      <c r="B53" s="125" t="s">
        <v>116</v>
      </c>
      <c r="C53" s="23" t="s">
        <v>319</v>
      </c>
      <c r="D53" s="139" t="s">
        <v>566</v>
      </c>
      <c r="E53" s="316"/>
      <c r="F53" s="316"/>
      <c r="G53" s="316"/>
      <c r="H53" s="316"/>
      <c r="I53" s="135"/>
    </row>
    <row r="54" spans="2:9" s="130" customFormat="1" ht="34.5" customHeight="1">
      <c r="B54" s="123">
        <v>10</v>
      </c>
      <c r="C54" s="24" t="s">
        <v>320</v>
      </c>
      <c r="D54" s="139" t="s">
        <v>567</v>
      </c>
      <c r="E54" s="316"/>
      <c r="F54" s="316"/>
      <c r="G54" s="316"/>
      <c r="H54" s="317"/>
      <c r="I54" s="135"/>
    </row>
    <row r="55" spans="2:9" s="130" customFormat="1" ht="34.5" customHeight="1">
      <c r="B55" s="123">
        <v>11</v>
      </c>
      <c r="C55" s="24" t="s">
        <v>117</v>
      </c>
      <c r="D55" s="139" t="s">
        <v>568</v>
      </c>
      <c r="E55" s="316"/>
      <c r="F55" s="316"/>
      <c r="G55" s="316"/>
      <c r="H55" s="317"/>
      <c r="I55" s="135"/>
    </row>
    <row r="56" spans="2:9" s="130" customFormat="1" ht="34.5" customHeight="1">
      <c r="B56" s="123">
        <v>12</v>
      </c>
      <c r="C56" s="24" t="s">
        <v>118</v>
      </c>
      <c r="D56" s="139" t="s">
        <v>569</v>
      </c>
      <c r="E56" s="316"/>
      <c r="F56" s="316"/>
      <c r="G56" s="316"/>
      <c r="H56" s="317"/>
      <c r="I56" s="135"/>
    </row>
    <row r="57" spans="2:9" s="130" customFormat="1" ht="34.5" customHeight="1">
      <c r="B57" s="123">
        <v>13</v>
      </c>
      <c r="C57" s="24" t="s">
        <v>120</v>
      </c>
      <c r="D57" s="139" t="s">
        <v>570</v>
      </c>
      <c r="E57" s="316"/>
      <c r="F57" s="316"/>
      <c r="G57" s="316"/>
      <c r="H57" s="317"/>
      <c r="I57" s="135"/>
    </row>
    <row r="58" spans="2:9" s="130" customFormat="1" ht="34.5" customHeight="1">
      <c r="B58" s="123">
        <v>14</v>
      </c>
      <c r="C58" s="24" t="s">
        <v>321</v>
      </c>
      <c r="D58" s="139" t="s">
        <v>571</v>
      </c>
      <c r="E58" s="316"/>
      <c r="F58" s="316"/>
      <c r="G58" s="316"/>
      <c r="H58" s="317"/>
      <c r="I58" s="135"/>
    </row>
    <row r="59" spans="2:9" s="130" customFormat="1" ht="34.5" customHeight="1">
      <c r="B59" s="123">
        <v>15</v>
      </c>
      <c r="C59" s="22" t="s">
        <v>122</v>
      </c>
      <c r="D59" s="139" t="s">
        <v>572</v>
      </c>
      <c r="E59" s="316"/>
      <c r="F59" s="316"/>
      <c r="G59" s="316"/>
      <c r="H59" s="317"/>
      <c r="I59" s="135"/>
    </row>
    <row r="60" spans="2:9" s="130" customFormat="1" ht="34.5" customHeight="1">
      <c r="B60" s="125"/>
      <c r="C60" s="23" t="s">
        <v>322</v>
      </c>
      <c r="D60" s="139" t="s">
        <v>573</v>
      </c>
      <c r="E60" s="316"/>
      <c r="F60" s="316"/>
      <c r="G60" s="316"/>
      <c r="H60" s="317"/>
      <c r="I60" s="135"/>
    </row>
    <row r="61" spans="2:9" s="131" customFormat="1" ht="34.5" customHeight="1">
      <c r="B61" s="123" t="s">
        <v>323</v>
      </c>
      <c r="C61" s="24" t="s">
        <v>324</v>
      </c>
      <c r="D61" s="139" t="s">
        <v>574</v>
      </c>
      <c r="E61" s="316"/>
      <c r="F61" s="316"/>
      <c r="G61" s="316"/>
      <c r="H61" s="317"/>
      <c r="I61" s="136"/>
    </row>
    <row r="62" spans="2:9" s="131" customFormat="1" ht="34.5" customHeight="1">
      <c r="B62" s="123" t="s">
        <v>325</v>
      </c>
      <c r="C62" s="24" t="s">
        <v>326</v>
      </c>
      <c r="D62" s="139" t="s">
        <v>575</v>
      </c>
      <c r="E62" s="316"/>
      <c r="F62" s="316"/>
      <c r="G62" s="316"/>
      <c r="H62" s="317"/>
      <c r="I62" s="136"/>
    </row>
    <row r="63" spans="2:9" s="130" customFormat="1" ht="34.5" customHeight="1">
      <c r="B63" s="123" t="s">
        <v>327</v>
      </c>
      <c r="C63" s="24" t="s">
        <v>328</v>
      </c>
      <c r="D63" s="139" t="s">
        <v>576</v>
      </c>
      <c r="E63" s="316"/>
      <c r="F63" s="316"/>
      <c r="G63" s="316"/>
      <c r="H63" s="317"/>
      <c r="I63" s="135"/>
    </row>
    <row r="64" spans="2:9" s="131" customFormat="1" ht="34.5" customHeight="1">
      <c r="B64" s="123" t="s">
        <v>329</v>
      </c>
      <c r="C64" s="24" t="s">
        <v>330</v>
      </c>
      <c r="D64" s="139" t="s">
        <v>577</v>
      </c>
      <c r="E64" s="316"/>
      <c r="F64" s="316"/>
      <c r="G64" s="316"/>
      <c r="H64" s="317"/>
      <c r="I64" s="136"/>
    </row>
    <row r="65" spans="2:9" ht="34.5" customHeight="1">
      <c r="B65" s="123" t="s">
        <v>331</v>
      </c>
      <c r="C65" s="24" t="s">
        <v>332</v>
      </c>
      <c r="D65" s="139" t="s">
        <v>578</v>
      </c>
      <c r="E65" s="316"/>
      <c r="F65" s="316"/>
      <c r="G65" s="316"/>
      <c r="H65" s="317"/>
      <c r="I65" s="137"/>
    </row>
    <row r="66" spans="2:9" ht="34.5" customHeight="1">
      <c r="B66" s="123" t="s">
        <v>333</v>
      </c>
      <c r="C66" s="24" t="s">
        <v>334</v>
      </c>
      <c r="D66" s="139" t="s">
        <v>579</v>
      </c>
      <c r="E66" s="316"/>
      <c r="F66" s="316"/>
      <c r="G66" s="316"/>
      <c r="H66" s="317"/>
      <c r="I66" s="137"/>
    </row>
    <row r="67" spans="2:9" ht="34.5" customHeight="1">
      <c r="B67" s="123" t="s">
        <v>335</v>
      </c>
      <c r="C67" s="24" t="s">
        <v>336</v>
      </c>
      <c r="D67" s="139" t="s">
        <v>580</v>
      </c>
      <c r="E67" s="316"/>
      <c r="F67" s="316"/>
      <c r="G67" s="316"/>
      <c r="H67" s="317"/>
      <c r="I67" s="137"/>
    </row>
    <row r="68" spans="2:9" ht="34.5" customHeight="1">
      <c r="B68" s="125">
        <v>21</v>
      </c>
      <c r="C68" s="23" t="s">
        <v>337</v>
      </c>
      <c r="D68" s="139" t="s">
        <v>581</v>
      </c>
      <c r="E68" s="316"/>
      <c r="F68" s="316"/>
      <c r="G68" s="316"/>
      <c r="H68" s="317"/>
      <c r="I68" s="137"/>
    </row>
    <row r="69" spans="2:9" ht="34.5" customHeight="1">
      <c r="B69" s="125">
        <v>22</v>
      </c>
      <c r="C69" s="23" t="s">
        <v>338</v>
      </c>
      <c r="D69" s="139" t="s">
        <v>582</v>
      </c>
      <c r="E69" s="316"/>
      <c r="F69" s="316"/>
      <c r="G69" s="316"/>
      <c r="H69" s="317"/>
      <c r="I69" s="137"/>
    </row>
    <row r="70" spans="2:9" ht="37.5" customHeight="1">
      <c r="B70" s="125">
        <v>236</v>
      </c>
      <c r="C70" s="23" t="s">
        <v>339</v>
      </c>
      <c r="D70" s="139" t="s">
        <v>583</v>
      </c>
      <c r="E70" s="316"/>
      <c r="F70" s="316"/>
      <c r="G70" s="316"/>
      <c r="H70" s="317"/>
      <c r="I70" s="137"/>
    </row>
    <row r="71" spans="2:9" ht="34.5" customHeight="1">
      <c r="B71" s="125" t="s">
        <v>340</v>
      </c>
      <c r="C71" s="23" t="s">
        <v>341</v>
      </c>
      <c r="D71" s="139" t="s">
        <v>584</v>
      </c>
      <c r="E71" s="316"/>
      <c r="F71" s="316"/>
      <c r="G71" s="316"/>
      <c r="H71" s="317"/>
      <c r="I71" s="137"/>
    </row>
    <row r="72" spans="2:9" ht="34.5" customHeight="1">
      <c r="B72" s="123" t="s">
        <v>342</v>
      </c>
      <c r="C72" s="24" t="s">
        <v>343</v>
      </c>
      <c r="D72" s="139" t="s">
        <v>585</v>
      </c>
      <c r="E72" s="316"/>
      <c r="F72" s="316"/>
      <c r="G72" s="316"/>
      <c r="H72" s="317"/>
      <c r="I72" s="137"/>
    </row>
    <row r="73" spans="2:9" ht="34.5" customHeight="1">
      <c r="B73" s="123" t="s">
        <v>344</v>
      </c>
      <c r="C73" s="24" t="s">
        <v>345</v>
      </c>
      <c r="D73" s="139" t="s">
        <v>586</v>
      </c>
      <c r="E73" s="316"/>
      <c r="F73" s="316"/>
      <c r="G73" s="316"/>
      <c r="H73" s="317"/>
      <c r="I73" s="137"/>
    </row>
    <row r="74" spans="2:9" ht="34.5" customHeight="1">
      <c r="B74" s="123" t="s">
        <v>346</v>
      </c>
      <c r="C74" s="24" t="s">
        <v>347</v>
      </c>
      <c r="D74" s="139" t="s">
        <v>587</v>
      </c>
      <c r="E74" s="316"/>
      <c r="F74" s="316"/>
      <c r="G74" s="316"/>
      <c r="H74" s="317"/>
      <c r="I74" s="137"/>
    </row>
    <row r="75" spans="2:9" ht="34.5" customHeight="1">
      <c r="B75" s="123" t="s">
        <v>348</v>
      </c>
      <c r="C75" s="24" t="s">
        <v>349</v>
      </c>
      <c r="D75" s="139" t="s">
        <v>588</v>
      </c>
      <c r="E75" s="316"/>
      <c r="F75" s="316"/>
      <c r="G75" s="316"/>
      <c r="H75" s="317"/>
      <c r="I75" s="137"/>
    </row>
    <row r="76" spans="2:9" ht="34.5" customHeight="1">
      <c r="B76" s="123" t="s">
        <v>350</v>
      </c>
      <c r="C76" s="24" t="s">
        <v>351</v>
      </c>
      <c r="D76" s="139" t="s">
        <v>589</v>
      </c>
      <c r="E76" s="316"/>
      <c r="F76" s="316"/>
      <c r="G76" s="316"/>
      <c r="H76" s="317"/>
      <c r="I76" s="137"/>
    </row>
    <row r="77" spans="2:9" ht="34.5" customHeight="1">
      <c r="B77" s="125">
        <v>24</v>
      </c>
      <c r="C77" s="23" t="s">
        <v>352</v>
      </c>
      <c r="D77" s="139" t="s">
        <v>590</v>
      </c>
      <c r="E77" s="316"/>
      <c r="F77" s="316"/>
      <c r="G77" s="316"/>
      <c r="H77" s="317"/>
      <c r="I77" s="137"/>
    </row>
    <row r="78" spans="2:9" ht="34.5" customHeight="1">
      <c r="B78" s="125">
        <v>27</v>
      </c>
      <c r="C78" s="23" t="s">
        <v>353</v>
      </c>
      <c r="D78" s="139" t="s">
        <v>591</v>
      </c>
      <c r="E78" s="316"/>
      <c r="F78" s="316"/>
      <c r="G78" s="316"/>
      <c r="H78" s="317"/>
      <c r="I78" s="137"/>
    </row>
    <row r="79" spans="2:9" ht="34.5" customHeight="1">
      <c r="B79" s="125" t="s">
        <v>354</v>
      </c>
      <c r="C79" s="23" t="s">
        <v>355</v>
      </c>
      <c r="D79" s="139" t="s">
        <v>592</v>
      </c>
      <c r="E79" s="316"/>
      <c r="F79" s="316"/>
      <c r="G79" s="316"/>
      <c r="H79" s="317"/>
      <c r="I79" s="137"/>
    </row>
    <row r="80" spans="2:9" ht="34.5" customHeight="1">
      <c r="B80" s="125"/>
      <c r="C80" s="23" t="s">
        <v>356</v>
      </c>
      <c r="D80" s="139" t="s">
        <v>593</v>
      </c>
      <c r="E80" s="316">
        <f>SUM(E77+E59+E19)</f>
        <v>550</v>
      </c>
      <c r="F80" s="316">
        <f>SUM(F77+F59+F19)</f>
        <v>3210</v>
      </c>
      <c r="G80" s="316">
        <f>SUM(G77+G59+G19)</f>
        <v>10494</v>
      </c>
      <c r="H80" s="316">
        <f>SUM(H77+H59+H19)</f>
        <v>9000</v>
      </c>
      <c r="I80" s="137"/>
    </row>
    <row r="81" spans="2:9" ht="34.5" customHeight="1">
      <c r="B81" s="125">
        <v>88</v>
      </c>
      <c r="C81" s="23" t="s">
        <v>126</v>
      </c>
      <c r="D81" s="139" t="s">
        <v>594</v>
      </c>
      <c r="E81" s="316">
        <v>1000</v>
      </c>
      <c r="F81" s="316">
        <v>500</v>
      </c>
      <c r="G81" s="316">
        <v>500</v>
      </c>
      <c r="H81" s="317">
        <v>1000</v>
      </c>
      <c r="I81" s="137"/>
    </row>
    <row r="82" spans="2:9" ht="34.5" customHeight="1">
      <c r="B82" s="125"/>
      <c r="C82" s="23" t="s">
        <v>21</v>
      </c>
      <c r="D82" s="140"/>
      <c r="E82" s="316"/>
      <c r="F82" s="316"/>
      <c r="G82" s="316"/>
      <c r="H82" s="317"/>
      <c r="I82" s="137"/>
    </row>
    <row r="83" spans="2:9" ht="34.5" customHeight="1">
      <c r="B83" s="125"/>
      <c r="C83" s="23" t="s">
        <v>357</v>
      </c>
      <c r="D83" s="139" t="s">
        <v>358</v>
      </c>
      <c r="E83" s="316"/>
      <c r="F83" s="316"/>
      <c r="G83" s="316"/>
      <c r="H83" s="317"/>
      <c r="I83" s="137"/>
    </row>
    <row r="84" spans="2:9" ht="34.5" customHeight="1">
      <c r="B84" s="125">
        <v>30</v>
      </c>
      <c r="C84" s="23" t="s">
        <v>359</v>
      </c>
      <c r="D84" s="139" t="s">
        <v>360</v>
      </c>
      <c r="E84" s="316"/>
      <c r="F84" s="316"/>
      <c r="G84" s="316"/>
      <c r="H84" s="317"/>
      <c r="I84" s="137"/>
    </row>
    <row r="85" spans="2:9" ht="34.5" customHeight="1">
      <c r="B85" s="123">
        <v>300</v>
      </c>
      <c r="C85" s="24" t="s">
        <v>127</v>
      </c>
      <c r="D85" s="139" t="s">
        <v>361</v>
      </c>
      <c r="E85" s="316"/>
      <c r="F85" s="316"/>
      <c r="G85" s="316"/>
      <c r="H85" s="317"/>
      <c r="I85" s="137"/>
    </row>
    <row r="86" spans="2:9" ht="34.5" customHeight="1">
      <c r="B86" s="123">
        <v>301</v>
      </c>
      <c r="C86" s="24" t="s">
        <v>362</v>
      </c>
      <c r="D86" s="139" t="s">
        <v>363</v>
      </c>
      <c r="E86" s="316"/>
      <c r="F86" s="316"/>
      <c r="G86" s="316"/>
      <c r="H86" s="317"/>
      <c r="I86" s="137"/>
    </row>
    <row r="87" spans="2:9" ht="34.5" customHeight="1">
      <c r="B87" s="123">
        <v>302</v>
      </c>
      <c r="C87" s="24" t="s">
        <v>128</v>
      </c>
      <c r="D87" s="139" t="s">
        <v>364</v>
      </c>
      <c r="E87" s="316"/>
      <c r="F87" s="316"/>
      <c r="G87" s="316"/>
      <c r="H87" s="317"/>
      <c r="I87" s="137"/>
    </row>
    <row r="88" spans="2:9" ht="34.5" customHeight="1">
      <c r="B88" s="123">
        <v>303</v>
      </c>
      <c r="C88" s="24" t="s">
        <v>129</v>
      </c>
      <c r="D88" s="139" t="s">
        <v>365</v>
      </c>
      <c r="E88" s="316"/>
      <c r="F88" s="316"/>
      <c r="G88" s="316"/>
      <c r="H88" s="317"/>
      <c r="I88" s="137"/>
    </row>
    <row r="89" spans="2:9" ht="34.5" customHeight="1">
      <c r="B89" s="123">
        <v>304</v>
      </c>
      <c r="C89" s="24" t="s">
        <v>130</v>
      </c>
      <c r="D89" s="139" t="s">
        <v>366</v>
      </c>
      <c r="E89" s="316"/>
      <c r="F89" s="316"/>
      <c r="G89" s="316"/>
      <c r="H89" s="317"/>
      <c r="I89" s="137"/>
    </row>
    <row r="90" spans="2:9" ht="34.5" customHeight="1">
      <c r="B90" s="123">
        <v>305</v>
      </c>
      <c r="C90" s="24" t="s">
        <v>131</v>
      </c>
      <c r="D90" s="139" t="s">
        <v>367</v>
      </c>
      <c r="E90" s="316"/>
      <c r="F90" s="316"/>
      <c r="G90" s="316"/>
      <c r="H90" s="317"/>
      <c r="I90" s="137"/>
    </row>
    <row r="91" spans="2:9" ht="34.5" customHeight="1">
      <c r="B91" s="123">
        <v>306</v>
      </c>
      <c r="C91" s="24" t="s">
        <v>132</v>
      </c>
      <c r="D91" s="139" t="s">
        <v>368</v>
      </c>
      <c r="E91" s="316"/>
      <c r="F91" s="316"/>
      <c r="G91" s="316"/>
      <c r="H91" s="317"/>
      <c r="I91" s="137"/>
    </row>
    <row r="92" spans="2:9" ht="34.5" customHeight="1">
      <c r="B92" s="123">
        <v>309</v>
      </c>
      <c r="C92" s="24" t="s">
        <v>133</v>
      </c>
      <c r="D92" s="139" t="s">
        <v>369</v>
      </c>
      <c r="E92" s="316"/>
      <c r="F92" s="316"/>
      <c r="G92" s="316"/>
      <c r="H92" s="317"/>
      <c r="I92" s="137"/>
    </row>
    <row r="93" spans="2:9" ht="34.5" customHeight="1">
      <c r="B93" s="125">
        <v>31</v>
      </c>
      <c r="C93" s="23" t="s">
        <v>370</v>
      </c>
      <c r="D93" s="139" t="s">
        <v>371</v>
      </c>
      <c r="E93" s="316"/>
      <c r="F93" s="316"/>
      <c r="G93" s="316"/>
      <c r="H93" s="317"/>
      <c r="I93" s="137"/>
    </row>
    <row r="94" spans="2:9" ht="34.5" customHeight="1">
      <c r="B94" s="125" t="s">
        <v>372</v>
      </c>
      <c r="C94" s="23" t="s">
        <v>373</v>
      </c>
      <c r="D94" s="139" t="s">
        <v>374</v>
      </c>
      <c r="E94" s="316"/>
      <c r="F94" s="316"/>
      <c r="G94" s="316"/>
      <c r="H94" s="317"/>
      <c r="I94" s="137"/>
    </row>
    <row r="95" spans="2:9" ht="34.5" customHeight="1">
      <c r="B95" s="125">
        <v>32</v>
      </c>
      <c r="C95" s="23" t="s">
        <v>134</v>
      </c>
      <c r="D95" s="139" t="s">
        <v>375</v>
      </c>
      <c r="E95" s="316"/>
      <c r="F95" s="316"/>
      <c r="G95" s="316"/>
      <c r="H95" s="317"/>
      <c r="I95" s="137"/>
    </row>
    <row r="96" spans="2:9" ht="57.75" customHeight="1">
      <c r="B96" s="125">
        <v>330</v>
      </c>
      <c r="C96" s="23" t="s">
        <v>376</v>
      </c>
      <c r="D96" s="139" t="s">
        <v>377</v>
      </c>
      <c r="E96" s="316"/>
      <c r="F96" s="316"/>
      <c r="G96" s="316"/>
      <c r="H96" s="317"/>
      <c r="I96" s="137"/>
    </row>
    <row r="97" spans="2:9" ht="63" customHeight="1">
      <c r="B97" s="125" t="s">
        <v>135</v>
      </c>
      <c r="C97" s="23" t="s">
        <v>378</v>
      </c>
      <c r="D97" s="139" t="s">
        <v>379</v>
      </c>
      <c r="E97" s="316"/>
      <c r="F97" s="316"/>
      <c r="G97" s="316"/>
      <c r="H97" s="317"/>
      <c r="I97" s="137"/>
    </row>
    <row r="98" spans="2:9" ht="62.25" customHeight="1">
      <c r="B98" s="125" t="s">
        <v>135</v>
      </c>
      <c r="C98" s="23" t="s">
        <v>380</v>
      </c>
      <c r="D98" s="139" t="s">
        <v>381</v>
      </c>
      <c r="E98" s="316"/>
      <c r="F98" s="316"/>
      <c r="G98" s="316"/>
      <c r="H98" s="317"/>
      <c r="I98" s="137"/>
    </row>
    <row r="99" spans="2:9" ht="34.5" customHeight="1">
      <c r="B99" s="125">
        <v>34</v>
      </c>
      <c r="C99" s="23" t="s">
        <v>382</v>
      </c>
      <c r="D99" s="139" t="s">
        <v>383</v>
      </c>
      <c r="E99" s="316"/>
      <c r="F99" s="316"/>
      <c r="G99" s="316"/>
      <c r="H99" s="316"/>
      <c r="I99" s="137"/>
    </row>
    <row r="100" spans="2:9" ht="34.5" customHeight="1">
      <c r="B100" s="123">
        <v>340</v>
      </c>
      <c r="C100" s="24" t="s">
        <v>384</v>
      </c>
      <c r="D100" s="139" t="s">
        <v>385</v>
      </c>
      <c r="E100" s="316"/>
      <c r="F100" s="316"/>
      <c r="G100" s="316"/>
      <c r="H100" s="317"/>
      <c r="I100" s="137"/>
    </row>
    <row r="101" spans="2:9" ht="34.5" customHeight="1">
      <c r="B101" s="123">
        <v>341</v>
      </c>
      <c r="C101" s="24" t="s">
        <v>386</v>
      </c>
      <c r="D101" s="139" t="s">
        <v>387</v>
      </c>
      <c r="E101" s="316"/>
      <c r="F101" s="316"/>
      <c r="G101" s="316"/>
      <c r="H101" s="317"/>
      <c r="I101" s="137"/>
    </row>
    <row r="102" spans="2:9" ht="34.5" customHeight="1">
      <c r="B102" s="125"/>
      <c r="C102" s="23" t="s">
        <v>388</v>
      </c>
      <c r="D102" s="139" t="s">
        <v>389</v>
      </c>
      <c r="E102" s="316"/>
      <c r="F102" s="316"/>
      <c r="G102" s="316"/>
      <c r="H102" s="317"/>
      <c r="I102" s="137"/>
    </row>
    <row r="103" spans="2:9" ht="34.5" customHeight="1">
      <c r="B103" s="125">
        <v>35</v>
      </c>
      <c r="C103" s="23" t="s">
        <v>390</v>
      </c>
      <c r="D103" s="139" t="s">
        <v>391</v>
      </c>
      <c r="E103" s="316"/>
      <c r="F103" s="316"/>
      <c r="G103" s="316"/>
      <c r="H103" s="316"/>
      <c r="I103" s="137"/>
    </row>
    <row r="104" spans="2:9" ht="34.5" customHeight="1">
      <c r="B104" s="123">
        <v>350</v>
      </c>
      <c r="C104" s="24" t="s">
        <v>392</v>
      </c>
      <c r="D104" s="139" t="s">
        <v>393</v>
      </c>
      <c r="E104" s="316"/>
      <c r="F104" s="316"/>
      <c r="G104" s="316"/>
      <c r="H104" s="317"/>
      <c r="I104" s="137"/>
    </row>
    <row r="105" spans="2:9" ht="34.5" customHeight="1">
      <c r="B105" s="123">
        <v>351</v>
      </c>
      <c r="C105" s="24" t="s">
        <v>394</v>
      </c>
      <c r="D105" s="139" t="s">
        <v>395</v>
      </c>
      <c r="E105" s="316"/>
      <c r="F105" s="316"/>
      <c r="G105" s="316"/>
      <c r="H105" s="317"/>
      <c r="I105" s="137"/>
    </row>
    <row r="106" spans="2:9" ht="34.5" customHeight="1">
      <c r="B106" s="125"/>
      <c r="C106" s="23" t="s">
        <v>396</v>
      </c>
      <c r="D106" s="139" t="s">
        <v>397</v>
      </c>
      <c r="E106" s="316"/>
      <c r="F106" s="316"/>
      <c r="G106" s="316"/>
      <c r="H106" s="317"/>
      <c r="I106" s="137"/>
    </row>
    <row r="107" spans="2:9" ht="34.5" customHeight="1">
      <c r="B107" s="125">
        <v>40</v>
      </c>
      <c r="C107" s="23" t="s">
        <v>398</v>
      </c>
      <c r="D107" s="139" t="s">
        <v>399</v>
      </c>
      <c r="E107" s="316"/>
      <c r="F107" s="316"/>
      <c r="G107" s="316"/>
      <c r="H107" s="317"/>
      <c r="I107" s="137"/>
    </row>
    <row r="108" spans="2:9" ht="34.5" customHeight="1">
      <c r="B108" s="123">
        <v>400</v>
      </c>
      <c r="C108" s="24" t="s">
        <v>136</v>
      </c>
      <c r="D108" s="139" t="s">
        <v>400</v>
      </c>
      <c r="E108" s="316"/>
      <c r="F108" s="316"/>
      <c r="G108" s="316"/>
      <c r="H108" s="317"/>
      <c r="I108" s="137"/>
    </row>
    <row r="109" spans="2:9" ht="34.5" customHeight="1">
      <c r="B109" s="123">
        <v>401</v>
      </c>
      <c r="C109" s="24" t="s">
        <v>401</v>
      </c>
      <c r="D109" s="139" t="s">
        <v>402</v>
      </c>
      <c r="E109" s="316"/>
      <c r="F109" s="316"/>
      <c r="G109" s="316"/>
      <c r="H109" s="317"/>
      <c r="I109" s="137"/>
    </row>
    <row r="110" spans="2:9" ht="34.5" customHeight="1">
      <c r="B110" s="123">
        <v>403</v>
      </c>
      <c r="C110" s="24" t="s">
        <v>137</v>
      </c>
      <c r="D110" s="139" t="s">
        <v>403</v>
      </c>
      <c r="E110" s="316"/>
      <c r="F110" s="316"/>
      <c r="G110" s="316"/>
      <c r="H110" s="317"/>
      <c r="I110" s="137"/>
    </row>
    <row r="111" spans="2:9" ht="34.5" customHeight="1">
      <c r="B111" s="123">
        <v>404</v>
      </c>
      <c r="C111" s="24" t="s">
        <v>138</v>
      </c>
      <c r="D111" s="139" t="s">
        <v>404</v>
      </c>
      <c r="E111" s="316"/>
      <c r="F111" s="316"/>
      <c r="G111" s="316"/>
      <c r="H111" s="317"/>
      <c r="I111" s="137"/>
    </row>
    <row r="112" spans="2:9" ht="34.5" customHeight="1">
      <c r="B112" s="123">
        <v>405</v>
      </c>
      <c r="C112" s="24" t="s">
        <v>405</v>
      </c>
      <c r="D112" s="139" t="s">
        <v>406</v>
      </c>
      <c r="E112" s="316"/>
      <c r="F112" s="316"/>
      <c r="G112" s="316"/>
      <c r="H112" s="317"/>
      <c r="I112" s="137"/>
    </row>
    <row r="113" spans="2:9" ht="34.5" customHeight="1">
      <c r="B113" s="123" t="s">
        <v>139</v>
      </c>
      <c r="C113" s="24" t="s">
        <v>140</v>
      </c>
      <c r="D113" s="139" t="s">
        <v>407</v>
      </c>
      <c r="E113" s="316"/>
      <c r="F113" s="316"/>
      <c r="G113" s="316"/>
      <c r="H113" s="317"/>
      <c r="I113" s="137"/>
    </row>
    <row r="114" spans="2:9" ht="34.5" customHeight="1">
      <c r="B114" s="125">
        <v>41</v>
      </c>
      <c r="C114" s="23" t="s">
        <v>408</v>
      </c>
      <c r="D114" s="139" t="s">
        <v>409</v>
      </c>
      <c r="E114" s="316"/>
      <c r="F114" s="316"/>
      <c r="G114" s="316"/>
      <c r="H114" s="317"/>
      <c r="I114" s="137"/>
    </row>
    <row r="115" spans="2:9" ht="34.5" customHeight="1">
      <c r="B115" s="123">
        <v>410</v>
      </c>
      <c r="C115" s="24" t="s">
        <v>141</v>
      </c>
      <c r="D115" s="139" t="s">
        <v>410</v>
      </c>
      <c r="E115" s="316"/>
      <c r="F115" s="316"/>
      <c r="G115" s="316"/>
      <c r="H115" s="317"/>
      <c r="I115" s="137"/>
    </row>
    <row r="116" spans="2:9" ht="34.5" customHeight="1">
      <c r="B116" s="123">
        <v>411</v>
      </c>
      <c r="C116" s="24" t="s">
        <v>142</v>
      </c>
      <c r="D116" s="139" t="s">
        <v>411</v>
      </c>
      <c r="E116" s="316"/>
      <c r="F116" s="316"/>
      <c r="G116" s="316"/>
      <c r="H116" s="317"/>
      <c r="I116" s="137"/>
    </row>
    <row r="117" spans="2:9" ht="34.5" customHeight="1">
      <c r="B117" s="123">
        <v>412</v>
      </c>
      <c r="C117" s="24" t="s">
        <v>412</v>
      </c>
      <c r="D117" s="139" t="s">
        <v>413</v>
      </c>
      <c r="E117" s="316"/>
      <c r="F117" s="316"/>
      <c r="G117" s="316"/>
      <c r="H117" s="317"/>
      <c r="I117" s="137"/>
    </row>
    <row r="118" spans="2:9" ht="34.5" customHeight="1">
      <c r="B118" s="123">
        <v>413</v>
      </c>
      <c r="C118" s="24" t="s">
        <v>414</v>
      </c>
      <c r="D118" s="139" t="s">
        <v>415</v>
      </c>
      <c r="E118" s="316"/>
      <c r="F118" s="316"/>
      <c r="G118" s="316"/>
      <c r="H118" s="317"/>
      <c r="I118" s="137"/>
    </row>
    <row r="119" spans="2:9" ht="34.5" customHeight="1">
      <c r="B119" s="123">
        <v>414</v>
      </c>
      <c r="C119" s="24" t="s">
        <v>416</v>
      </c>
      <c r="D119" s="139" t="s">
        <v>417</v>
      </c>
      <c r="E119" s="316"/>
      <c r="F119" s="316"/>
      <c r="G119" s="316"/>
      <c r="H119" s="317"/>
      <c r="I119" s="137"/>
    </row>
    <row r="120" spans="2:9" ht="34.5" customHeight="1">
      <c r="B120" s="123">
        <v>415</v>
      </c>
      <c r="C120" s="24" t="s">
        <v>418</v>
      </c>
      <c r="D120" s="139" t="s">
        <v>419</v>
      </c>
      <c r="E120" s="316"/>
      <c r="F120" s="316"/>
      <c r="G120" s="316"/>
      <c r="H120" s="317"/>
      <c r="I120" s="137"/>
    </row>
    <row r="121" spans="2:9" ht="34.5" customHeight="1">
      <c r="B121" s="123">
        <v>416</v>
      </c>
      <c r="C121" s="24" t="s">
        <v>420</v>
      </c>
      <c r="D121" s="139" t="s">
        <v>421</v>
      </c>
      <c r="E121" s="316"/>
      <c r="F121" s="316"/>
      <c r="G121" s="316"/>
      <c r="H121" s="317"/>
      <c r="I121" s="137"/>
    </row>
    <row r="122" spans="2:9" ht="34.5" customHeight="1">
      <c r="B122" s="123">
        <v>419</v>
      </c>
      <c r="C122" s="24" t="s">
        <v>422</v>
      </c>
      <c r="D122" s="139" t="s">
        <v>423</v>
      </c>
      <c r="E122" s="316"/>
      <c r="F122" s="316"/>
      <c r="G122" s="316"/>
      <c r="H122" s="317"/>
      <c r="I122" s="137"/>
    </row>
    <row r="123" spans="2:9" ht="34.5" customHeight="1">
      <c r="B123" s="125">
        <v>498</v>
      </c>
      <c r="C123" s="23" t="s">
        <v>424</v>
      </c>
      <c r="D123" s="139" t="s">
        <v>425</v>
      </c>
      <c r="E123" s="316"/>
      <c r="F123" s="316"/>
      <c r="G123" s="316"/>
      <c r="H123" s="317"/>
      <c r="I123" s="137"/>
    </row>
    <row r="124" spans="2:9" ht="34.5" customHeight="1">
      <c r="B124" s="125" t="s">
        <v>426</v>
      </c>
      <c r="C124" s="23" t="s">
        <v>427</v>
      </c>
      <c r="D124" s="139" t="s">
        <v>428</v>
      </c>
      <c r="E124" s="316"/>
      <c r="F124" s="316"/>
      <c r="G124" s="316"/>
      <c r="H124" s="317"/>
      <c r="I124" s="137"/>
    </row>
    <row r="125" spans="2:9" ht="34.5" customHeight="1">
      <c r="B125" s="125">
        <v>42</v>
      </c>
      <c r="C125" s="23" t="s">
        <v>429</v>
      </c>
      <c r="D125" s="139" t="s">
        <v>430</v>
      </c>
      <c r="E125" s="316"/>
      <c r="F125" s="316"/>
      <c r="G125" s="316"/>
      <c r="H125" s="317"/>
      <c r="I125" s="137"/>
    </row>
    <row r="126" spans="2:9" ht="34.5" customHeight="1">
      <c r="B126" s="123">
        <v>420</v>
      </c>
      <c r="C126" s="24" t="s">
        <v>431</v>
      </c>
      <c r="D126" s="139" t="s">
        <v>432</v>
      </c>
      <c r="E126" s="316"/>
      <c r="F126" s="316"/>
      <c r="G126" s="316"/>
      <c r="H126" s="317"/>
      <c r="I126" s="137"/>
    </row>
    <row r="127" spans="2:9" ht="34.5" customHeight="1">
      <c r="B127" s="123">
        <v>421</v>
      </c>
      <c r="C127" s="24" t="s">
        <v>433</v>
      </c>
      <c r="D127" s="139" t="s">
        <v>434</v>
      </c>
      <c r="E127" s="316"/>
      <c r="F127" s="316"/>
      <c r="G127" s="316"/>
      <c r="H127" s="317"/>
      <c r="I127" s="137"/>
    </row>
    <row r="128" spans="2:9" ht="34.5" customHeight="1">
      <c r="B128" s="123">
        <v>422</v>
      </c>
      <c r="C128" s="24" t="s">
        <v>347</v>
      </c>
      <c r="D128" s="139" t="s">
        <v>435</v>
      </c>
      <c r="E128" s="316"/>
      <c r="F128" s="316"/>
      <c r="G128" s="316"/>
      <c r="H128" s="319"/>
      <c r="I128" s="138"/>
    </row>
    <row r="129" spans="2:8" ht="34.5" customHeight="1">
      <c r="B129" s="123">
        <v>423</v>
      </c>
      <c r="C129" s="24" t="s">
        <v>349</v>
      </c>
      <c r="D129" s="139" t="s">
        <v>436</v>
      </c>
      <c r="E129" s="316"/>
      <c r="F129" s="316"/>
      <c r="G129" s="316"/>
      <c r="H129" s="319"/>
    </row>
    <row r="130" spans="2:8" ht="34.5" customHeight="1">
      <c r="B130" s="123">
        <v>427</v>
      </c>
      <c r="C130" s="24" t="s">
        <v>437</v>
      </c>
      <c r="D130" s="139" t="s">
        <v>438</v>
      </c>
      <c r="E130" s="316"/>
      <c r="F130" s="316"/>
      <c r="G130" s="316"/>
      <c r="H130" s="319"/>
    </row>
    <row r="131" spans="2:8" ht="34.5" customHeight="1">
      <c r="B131" s="123" t="s">
        <v>439</v>
      </c>
      <c r="C131" s="24" t="s">
        <v>440</v>
      </c>
      <c r="D131" s="139" t="s">
        <v>441</v>
      </c>
      <c r="E131" s="316"/>
      <c r="F131" s="316"/>
      <c r="G131" s="316"/>
      <c r="H131" s="319"/>
    </row>
    <row r="132" spans="2:8" ht="34.5" customHeight="1">
      <c r="B132" s="125">
        <v>430</v>
      </c>
      <c r="C132" s="23" t="s">
        <v>442</v>
      </c>
      <c r="D132" s="139" t="s">
        <v>443</v>
      </c>
      <c r="E132" s="316"/>
      <c r="F132" s="316"/>
      <c r="G132" s="316"/>
      <c r="H132" s="319"/>
    </row>
    <row r="133" spans="2:8" ht="34.5" customHeight="1">
      <c r="B133" s="125" t="s">
        <v>444</v>
      </c>
      <c r="C133" s="23" t="s">
        <v>445</v>
      </c>
      <c r="D133" s="139" t="s">
        <v>446</v>
      </c>
      <c r="E133" s="316"/>
      <c r="F133" s="316"/>
      <c r="G133" s="316"/>
      <c r="H133" s="319"/>
    </row>
    <row r="134" spans="2:8" ht="34.5" customHeight="1">
      <c r="B134" s="123">
        <v>431</v>
      </c>
      <c r="C134" s="24" t="s">
        <v>447</v>
      </c>
      <c r="D134" s="139" t="s">
        <v>448</v>
      </c>
      <c r="E134" s="316"/>
      <c r="F134" s="316"/>
      <c r="G134" s="316"/>
      <c r="H134" s="319"/>
    </row>
    <row r="135" spans="2:8" ht="34.5" customHeight="1">
      <c r="B135" s="123">
        <v>432</v>
      </c>
      <c r="C135" s="24" t="s">
        <v>449</v>
      </c>
      <c r="D135" s="139" t="s">
        <v>450</v>
      </c>
      <c r="E135" s="316"/>
      <c r="F135" s="316"/>
      <c r="G135" s="316"/>
      <c r="H135" s="319"/>
    </row>
    <row r="136" spans="2:8" ht="34.5" customHeight="1">
      <c r="B136" s="123">
        <v>433</v>
      </c>
      <c r="C136" s="24" t="s">
        <v>451</v>
      </c>
      <c r="D136" s="139" t="s">
        <v>452</v>
      </c>
      <c r="E136" s="316"/>
      <c r="F136" s="316"/>
      <c r="G136" s="316"/>
      <c r="H136" s="319"/>
    </row>
    <row r="137" spans="2:8" ht="34.5" customHeight="1">
      <c r="B137" s="123">
        <v>434</v>
      </c>
      <c r="C137" s="24" t="s">
        <v>453</v>
      </c>
      <c r="D137" s="139" t="s">
        <v>454</v>
      </c>
      <c r="E137" s="316"/>
      <c r="F137" s="316"/>
      <c r="G137" s="316"/>
      <c r="H137" s="319"/>
    </row>
    <row r="138" spans="2:8" ht="34.5" customHeight="1">
      <c r="B138" s="123">
        <v>435</v>
      </c>
      <c r="C138" s="24" t="s">
        <v>455</v>
      </c>
      <c r="D138" s="139" t="s">
        <v>456</v>
      </c>
      <c r="E138" s="316"/>
      <c r="F138" s="316"/>
      <c r="G138" s="316"/>
      <c r="H138" s="319"/>
    </row>
    <row r="139" spans="2:8" ht="34.5" customHeight="1">
      <c r="B139" s="123">
        <v>436</v>
      </c>
      <c r="C139" s="24" t="s">
        <v>457</v>
      </c>
      <c r="D139" s="139" t="s">
        <v>458</v>
      </c>
      <c r="E139" s="316"/>
      <c r="F139" s="316"/>
      <c r="G139" s="316"/>
      <c r="H139" s="319"/>
    </row>
    <row r="140" spans="2:8" ht="34.5" customHeight="1">
      <c r="B140" s="123">
        <v>439</v>
      </c>
      <c r="C140" s="24" t="s">
        <v>459</v>
      </c>
      <c r="D140" s="139" t="s">
        <v>460</v>
      </c>
      <c r="E140" s="316"/>
      <c r="F140" s="316"/>
      <c r="G140" s="316"/>
      <c r="H140" s="319"/>
    </row>
    <row r="141" spans="2:8" ht="34.5" customHeight="1">
      <c r="B141" s="125" t="s">
        <v>461</v>
      </c>
      <c r="C141" s="23" t="s">
        <v>462</v>
      </c>
      <c r="D141" s="139" t="s">
        <v>463</v>
      </c>
      <c r="E141" s="316"/>
      <c r="F141" s="316"/>
      <c r="G141" s="316"/>
      <c r="H141" s="319"/>
    </row>
    <row r="142" spans="2:8" ht="34.5" customHeight="1">
      <c r="B142" s="125">
        <v>47</v>
      </c>
      <c r="C142" s="23" t="s">
        <v>464</v>
      </c>
      <c r="D142" s="139" t="s">
        <v>465</v>
      </c>
      <c r="E142" s="316"/>
      <c r="F142" s="316"/>
      <c r="G142" s="316"/>
      <c r="H142" s="319"/>
    </row>
    <row r="143" spans="2:8" ht="34.5" customHeight="1">
      <c r="B143" s="125">
        <v>48</v>
      </c>
      <c r="C143" s="23" t="s">
        <v>466</v>
      </c>
      <c r="D143" s="139" t="s">
        <v>467</v>
      </c>
      <c r="E143" s="316"/>
      <c r="F143" s="316"/>
      <c r="G143" s="316"/>
      <c r="H143" s="319"/>
    </row>
    <row r="144" spans="2:8" ht="34.5" customHeight="1">
      <c r="B144" s="125" t="s">
        <v>143</v>
      </c>
      <c r="C144" s="23" t="s">
        <v>468</v>
      </c>
      <c r="D144" s="139" t="s">
        <v>469</v>
      </c>
      <c r="E144" s="316"/>
      <c r="F144" s="316"/>
      <c r="G144" s="316"/>
      <c r="H144" s="319"/>
    </row>
    <row r="145" spans="2:8" ht="53.25" customHeight="1">
      <c r="B145" s="125"/>
      <c r="C145" s="23" t="s">
        <v>470</v>
      </c>
      <c r="D145" s="139" t="s">
        <v>471</v>
      </c>
      <c r="E145" s="316"/>
      <c r="F145" s="316"/>
      <c r="G145" s="316"/>
      <c r="H145" s="319"/>
    </row>
    <row r="146" spans="2:8" ht="34.5" customHeight="1">
      <c r="B146" s="125"/>
      <c r="C146" s="23" t="s">
        <v>472</v>
      </c>
      <c r="D146" s="139" t="s">
        <v>473</v>
      </c>
      <c r="E146" s="316">
        <f>SUM(E11)</f>
        <v>550</v>
      </c>
      <c r="F146" s="316">
        <f>SUM(F11)</f>
        <v>3210</v>
      </c>
      <c r="G146" s="316">
        <f>SUM(G11)</f>
        <v>10494</v>
      </c>
      <c r="H146" s="316">
        <f>SUM(H11)</f>
        <v>9000</v>
      </c>
    </row>
    <row r="147" spans="2:8" ht="34.5" customHeight="1" thickBot="1">
      <c r="B147" s="126">
        <v>89</v>
      </c>
      <c r="C147" s="127" t="s">
        <v>474</v>
      </c>
      <c r="D147" s="141" t="s">
        <v>475</v>
      </c>
      <c r="E147" s="320">
        <v>1000</v>
      </c>
      <c r="F147" s="320">
        <v>500</v>
      </c>
      <c r="G147" s="320">
        <v>500</v>
      </c>
      <c r="H147" s="321">
        <v>1000</v>
      </c>
    </row>
    <row r="149" spans="2:9" ht="18.75">
      <c r="B149" s="1"/>
      <c r="C149" s="1"/>
      <c r="D149" s="1"/>
      <c r="E149" s="138"/>
      <c r="F149" s="329"/>
      <c r="G149" s="329"/>
      <c r="H149" s="329"/>
      <c r="I149" s="138"/>
    </row>
    <row r="150" spans="2:9" ht="18.75">
      <c r="B150" s="1"/>
      <c r="C150" s="1"/>
      <c r="D150" s="132"/>
      <c r="E150" s="138"/>
      <c r="F150" s="330"/>
      <c r="G150" s="330"/>
      <c r="H150" s="330"/>
      <c r="I150" s="138"/>
    </row>
    <row r="151" spans="5:9" ht="15.75">
      <c r="E151" s="138"/>
      <c r="F151" s="330"/>
      <c r="G151" s="330"/>
      <c r="H151" s="330"/>
      <c r="I151" s="138"/>
    </row>
    <row r="152" spans="5:9" ht="15.75">
      <c r="E152" s="138"/>
      <c r="F152" s="138"/>
      <c r="G152" s="138"/>
      <c r="H152" s="138"/>
      <c r="I152" s="138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28:D147 D10:D18 D19:D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2:I86"/>
  <sheetViews>
    <sheetView showGridLines="0" zoomScale="55" zoomScaleNormal="55" zoomScalePageLayoutView="0" workbookViewId="0" topLeftCell="A1">
      <selection activeCell="L67" sqref="L67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271" customWidth="1"/>
    <col min="9" max="9" width="14.8515625" style="273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272" t="s">
        <v>599</v>
      </c>
    </row>
    <row r="3" spans="2:9" ht="20.25">
      <c r="B3" s="93"/>
      <c r="I3" s="271"/>
    </row>
    <row r="4" spans="2:8" ht="27" customHeight="1">
      <c r="B4" s="349" t="s">
        <v>632</v>
      </c>
      <c r="C4" s="349"/>
      <c r="D4" s="349"/>
      <c r="E4" s="349"/>
      <c r="F4" s="349"/>
      <c r="G4" s="349"/>
      <c r="H4" s="349"/>
    </row>
    <row r="5" spans="5:8" ht="32.25" customHeight="1" hidden="1" thickBot="1">
      <c r="E5" s="273"/>
      <c r="F5" s="273"/>
      <c r="G5" s="273"/>
      <c r="H5" s="273"/>
    </row>
    <row r="6" spans="5:8" ht="15.75" customHeight="1" hidden="1">
      <c r="E6" s="273"/>
      <c r="F6" s="273"/>
      <c r="G6" s="273"/>
      <c r="H6" s="273"/>
    </row>
    <row r="7" spans="5:8" ht="24.75" customHeight="1" thickBot="1">
      <c r="E7" s="274"/>
      <c r="F7" s="274"/>
      <c r="G7" s="274"/>
      <c r="H7" s="268" t="s">
        <v>522</v>
      </c>
    </row>
    <row r="8" spans="2:8" ht="44.25" customHeight="1">
      <c r="B8" s="340" t="s">
        <v>512</v>
      </c>
      <c r="C8" s="342" t="s">
        <v>59</v>
      </c>
      <c r="D8" s="344" t="s">
        <v>513</v>
      </c>
      <c r="E8" s="346" t="s">
        <v>144</v>
      </c>
      <c r="F8" s="347"/>
      <c r="G8" s="347"/>
      <c r="H8" s="348"/>
    </row>
    <row r="9" spans="2:8" ht="56.25" customHeight="1" thickBot="1">
      <c r="B9" s="341"/>
      <c r="C9" s="343"/>
      <c r="D9" s="345"/>
      <c r="E9" s="269" t="s">
        <v>609</v>
      </c>
      <c r="F9" s="269" t="s">
        <v>610</v>
      </c>
      <c r="G9" s="269" t="s">
        <v>611</v>
      </c>
      <c r="H9" s="270" t="s">
        <v>612</v>
      </c>
    </row>
    <row r="10" spans="2:9" s="96" customFormat="1" ht="21" customHeight="1">
      <c r="B10" s="94">
        <v>1</v>
      </c>
      <c r="C10" s="95">
        <v>2</v>
      </c>
      <c r="D10" s="109">
        <v>3</v>
      </c>
      <c r="E10" s="275">
        <v>4</v>
      </c>
      <c r="F10" s="275">
        <v>5</v>
      </c>
      <c r="G10" s="275">
        <v>6</v>
      </c>
      <c r="H10" s="276">
        <v>7</v>
      </c>
      <c r="I10" s="277"/>
    </row>
    <row r="11" spans="2:9" s="99" customFormat="1" ht="34.5" customHeight="1">
      <c r="B11" s="97"/>
      <c r="C11" s="98" t="s">
        <v>187</v>
      </c>
      <c r="D11" s="110"/>
      <c r="E11" s="278"/>
      <c r="F11" s="278"/>
      <c r="G11" s="278"/>
      <c r="H11" s="279"/>
      <c r="I11" s="277"/>
    </row>
    <row r="12" spans="2:9" s="100" customFormat="1" ht="34.5" customHeight="1">
      <c r="B12" s="114" t="s">
        <v>188</v>
      </c>
      <c r="C12" s="115" t="s">
        <v>189</v>
      </c>
      <c r="D12" s="112">
        <v>1001</v>
      </c>
      <c r="E12" s="299">
        <v>7297</v>
      </c>
      <c r="F12" s="299">
        <v>21798</v>
      </c>
      <c r="G12" s="299">
        <f>SUM(G27+G28)</f>
        <v>26229</v>
      </c>
      <c r="H12" s="299">
        <f>SUM(H27+H28)</f>
        <v>18082</v>
      </c>
      <c r="I12" s="282"/>
    </row>
    <row r="13" spans="2:9" s="99" customFormat="1" ht="34.5" customHeight="1">
      <c r="B13" s="114">
        <v>60</v>
      </c>
      <c r="C13" s="115" t="s">
        <v>190</v>
      </c>
      <c r="D13" s="112">
        <v>1002</v>
      </c>
      <c r="E13" s="280"/>
      <c r="F13" s="280"/>
      <c r="G13" s="280"/>
      <c r="H13" s="281"/>
      <c r="I13" s="277"/>
    </row>
    <row r="14" spans="2:9" s="99" customFormat="1" ht="34.5" customHeight="1">
      <c r="B14" s="102">
        <v>600</v>
      </c>
      <c r="C14" s="103" t="s">
        <v>191</v>
      </c>
      <c r="D14" s="111">
        <v>1003</v>
      </c>
      <c r="E14" s="280"/>
      <c r="F14" s="280"/>
      <c r="G14" s="280"/>
      <c r="H14" s="281"/>
      <c r="I14" s="277"/>
    </row>
    <row r="15" spans="2:9" s="99" customFormat="1" ht="34.5" customHeight="1">
      <c r="B15" s="102">
        <v>601</v>
      </c>
      <c r="C15" s="103" t="s">
        <v>192</v>
      </c>
      <c r="D15" s="111">
        <v>1004</v>
      </c>
      <c r="E15" s="280"/>
      <c r="F15" s="280"/>
      <c r="G15" s="280"/>
      <c r="H15" s="281"/>
      <c r="I15" s="277"/>
    </row>
    <row r="16" spans="2:9" s="99" customFormat="1" ht="34.5" customHeight="1">
      <c r="B16" s="102">
        <v>602</v>
      </c>
      <c r="C16" s="103" t="s">
        <v>193</v>
      </c>
      <c r="D16" s="111">
        <v>1005</v>
      </c>
      <c r="E16" s="280"/>
      <c r="F16" s="280"/>
      <c r="G16" s="280"/>
      <c r="H16" s="281"/>
      <c r="I16" s="277"/>
    </row>
    <row r="17" spans="2:9" s="99" customFormat="1" ht="34.5" customHeight="1">
      <c r="B17" s="102">
        <v>603</v>
      </c>
      <c r="C17" s="103" t="s">
        <v>194</v>
      </c>
      <c r="D17" s="111">
        <v>1006</v>
      </c>
      <c r="E17" s="280"/>
      <c r="F17" s="280"/>
      <c r="G17" s="280"/>
      <c r="H17" s="281"/>
      <c r="I17" s="277"/>
    </row>
    <row r="18" spans="2:9" s="99" customFormat="1" ht="34.5" customHeight="1">
      <c r="B18" s="102">
        <v>604</v>
      </c>
      <c r="C18" s="103" t="s">
        <v>195</v>
      </c>
      <c r="D18" s="111">
        <v>1007</v>
      </c>
      <c r="E18" s="280"/>
      <c r="F18" s="280"/>
      <c r="G18" s="280"/>
      <c r="H18" s="281"/>
      <c r="I18" s="277"/>
    </row>
    <row r="19" spans="2:9" s="99" customFormat="1" ht="34.5" customHeight="1">
      <c r="B19" s="102">
        <v>605</v>
      </c>
      <c r="C19" s="103" t="s">
        <v>196</v>
      </c>
      <c r="D19" s="111">
        <v>1008</v>
      </c>
      <c r="E19" s="280"/>
      <c r="F19" s="280"/>
      <c r="G19" s="280"/>
      <c r="H19" s="281"/>
      <c r="I19" s="277"/>
    </row>
    <row r="20" spans="2:9" s="99" customFormat="1" ht="34.5" customHeight="1">
      <c r="B20" s="114">
        <v>61</v>
      </c>
      <c r="C20" s="115" t="s">
        <v>197</v>
      </c>
      <c r="D20" s="112">
        <v>1009</v>
      </c>
      <c r="E20" s="280"/>
      <c r="F20" s="280"/>
      <c r="G20" s="280"/>
      <c r="H20" s="281"/>
      <c r="I20" s="277"/>
    </row>
    <row r="21" spans="2:9" s="99" customFormat="1" ht="34.5" customHeight="1">
      <c r="B21" s="102">
        <v>610</v>
      </c>
      <c r="C21" s="103" t="s">
        <v>198</v>
      </c>
      <c r="D21" s="111">
        <v>1010</v>
      </c>
      <c r="E21" s="280"/>
      <c r="F21" s="280"/>
      <c r="G21" s="280"/>
      <c r="H21" s="281"/>
      <c r="I21" s="277"/>
    </row>
    <row r="22" spans="2:9" s="99" customFormat="1" ht="34.5" customHeight="1">
      <c r="B22" s="102">
        <v>611</v>
      </c>
      <c r="C22" s="103" t="s">
        <v>199</v>
      </c>
      <c r="D22" s="111">
        <v>1011</v>
      </c>
      <c r="E22" s="280"/>
      <c r="F22" s="280"/>
      <c r="G22" s="280"/>
      <c r="H22" s="281"/>
      <c r="I22" s="277"/>
    </row>
    <row r="23" spans="2:9" s="99" customFormat="1" ht="34.5" customHeight="1">
      <c r="B23" s="102">
        <v>612</v>
      </c>
      <c r="C23" s="103" t="s">
        <v>200</v>
      </c>
      <c r="D23" s="111">
        <v>1012</v>
      </c>
      <c r="E23" s="280"/>
      <c r="F23" s="280"/>
      <c r="G23" s="280"/>
      <c r="H23" s="281"/>
      <c r="I23" s="277"/>
    </row>
    <row r="24" spans="2:9" s="99" customFormat="1" ht="34.5" customHeight="1">
      <c r="B24" s="102">
        <v>613</v>
      </c>
      <c r="C24" s="103" t="s">
        <v>201</v>
      </c>
      <c r="D24" s="111">
        <v>1013</v>
      </c>
      <c r="E24" s="280"/>
      <c r="F24" s="280"/>
      <c r="G24" s="280"/>
      <c r="H24" s="281"/>
      <c r="I24" s="277"/>
    </row>
    <row r="25" spans="2:9" s="99" customFormat="1" ht="34.5" customHeight="1">
      <c r="B25" s="102">
        <v>614</v>
      </c>
      <c r="C25" s="103" t="s">
        <v>202</v>
      </c>
      <c r="D25" s="111">
        <v>1014</v>
      </c>
      <c r="E25" s="280"/>
      <c r="F25" s="280"/>
      <c r="G25" s="280"/>
      <c r="H25" s="281"/>
      <c r="I25" s="277"/>
    </row>
    <row r="26" spans="2:9" s="99" customFormat="1" ht="34.5" customHeight="1">
      <c r="B26" s="102">
        <v>615</v>
      </c>
      <c r="C26" s="103" t="s">
        <v>203</v>
      </c>
      <c r="D26" s="111">
        <v>1015</v>
      </c>
      <c r="E26" s="280"/>
      <c r="F26" s="280"/>
      <c r="G26" s="280"/>
      <c r="H26" s="281"/>
      <c r="I26" s="277"/>
    </row>
    <row r="27" spans="2:9" s="99" customFormat="1" ht="34.5" customHeight="1">
      <c r="B27" s="102">
        <v>64</v>
      </c>
      <c r="C27" s="115" t="s">
        <v>204</v>
      </c>
      <c r="D27" s="112">
        <v>1016</v>
      </c>
      <c r="E27" s="280">
        <v>7297</v>
      </c>
      <c r="F27" s="280">
        <v>21798</v>
      </c>
      <c r="G27" s="280">
        <v>21294</v>
      </c>
      <c r="H27" s="281">
        <v>17393</v>
      </c>
      <c r="I27" s="277"/>
    </row>
    <row r="28" spans="2:9" s="99" customFormat="1" ht="34.5" customHeight="1">
      <c r="B28" s="102">
        <v>65</v>
      </c>
      <c r="C28" s="115" t="s">
        <v>205</v>
      </c>
      <c r="D28" s="111">
        <v>1017</v>
      </c>
      <c r="E28" s="280"/>
      <c r="F28" s="280"/>
      <c r="G28" s="280">
        <v>4935</v>
      </c>
      <c r="H28" s="281">
        <v>689</v>
      </c>
      <c r="I28" s="277"/>
    </row>
    <row r="29" spans="2:9" s="99" customFormat="1" ht="34.5" customHeight="1">
      <c r="B29" s="114"/>
      <c r="C29" s="115" t="s">
        <v>206</v>
      </c>
      <c r="D29" s="120"/>
      <c r="E29" s="280"/>
      <c r="F29" s="280"/>
      <c r="G29" s="280"/>
      <c r="H29" s="281"/>
      <c r="I29" s="277"/>
    </row>
    <row r="30" spans="2:9" s="99" customFormat="1" ht="39.75" customHeight="1">
      <c r="B30" s="114" t="s">
        <v>207</v>
      </c>
      <c r="C30" s="115" t="s">
        <v>208</v>
      </c>
      <c r="D30" s="112">
        <v>1018</v>
      </c>
      <c r="E30" s="280">
        <f>SUM(E35:E41)</f>
        <v>8148</v>
      </c>
      <c r="F30" s="280">
        <f>SUM(F35:F41)</f>
        <v>19788</v>
      </c>
      <c r="G30" s="280">
        <f>SUM(G35:G41)</f>
        <v>17184</v>
      </c>
      <c r="H30" s="280">
        <f>SUM(H35:H41)</f>
        <v>10974</v>
      </c>
      <c r="I30" s="277"/>
    </row>
    <row r="31" spans="2:9" s="99" customFormat="1" ht="34.5" customHeight="1">
      <c r="B31" s="102">
        <v>50</v>
      </c>
      <c r="C31" s="103" t="s">
        <v>209</v>
      </c>
      <c r="D31" s="111">
        <v>1019</v>
      </c>
      <c r="E31" s="280"/>
      <c r="F31" s="280"/>
      <c r="G31" s="280"/>
      <c r="H31" s="281"/>
      <c r="I31" s="277"/>
    </row>
    <row r="32" spans="2:9" s="99" customFormat="1" ht="34.5" customHeight="1">
      <c r="B32" s="102">
        <v>62</v>
      </c>
      <c r="C32" s="103" t="s">
        <v>210</v>
      </c>
      <c r="D32" s="111">
        <v>1020</v>
      </c>
      <c r="E32" s="280"/>
      <c r="F32" s="280"/>
      <c r="G32" s="280"/>
      <c r="H32" s="281"/>
      <c r="I32" s="277"/>
    </row>
    <row r="33" spans="2:9" s="99" customFormat="1" ht="42.75" customHeight="1">
      <c r="B33" s="102">
        <v>630</v>
      </c>
      <c r="C33" s="103" t="s">
        <v>211</v>
      </c>
      <c r="D33" s="111">
        <v>1021</v>
      </c>
      <c r="E33" s="280"/>
      <c r="F33" s="280"/>
      <c r="G33" s="280"/>
      <c r="H33" s="281"/>
      <c r="I33" s="277"/>
    </row>
    <row r="34" spans="2:9" s="99" customFormat="1" ht="53.25" customHeight="1">
      <c r="B34" s="102">
        <v>631</v>
      </c>
      <c r="C34" s="103" t="s">
        <v>212</v>
      </c>
      <c r="D34" s="111">
        <v>1022</v>
      </c>
      <c r="E34" s="280"/>
      <c r="F34" s="280"/>
      <c r="G34" s="280"/>
      <c r="H34" s="280"/>
      <c r="I34" s="277"/>
    </row>
    <row r="35" spans="2:9" s="99" customFormat="1" ht="34.5" customHeight="1">
      <c r="B35" s="102" t="s">
        <v>85</v>
      </c>
      <c r="C35" s="103" t="s">
        <v>213</v>
      </c>
      <c r="D35" s="111">
        <v>1023</v>
      </c>
      <c r="E35" s="280">
        <v>408</v>
      </c>
      <c r="F35" s="280">
        <v>222</v>
      </c>
      <c r="G35" s="280">
        <v>201</v>
      </c>
      <c r="H35" s="281">
        <v>113</v>
      </c>
      <c r="I35" s="277"/>
    </row>
    <row r="36" spans="2:9" s="99" customFormat="1" ht="34.5" customHeight="1">
      <c r="B36" s="102">
        <v>513</v>
      </c>
      <c r="C36" s="103" t="s">
        <v>214</v>
      </c>
      <c r="D36" s="111">
        <v>1024</v>
      </c>
      <c r="E36" s="280">
        <v>120</v>
      </c>
      <c r="F36" s="280">
        <v>270</v>
      </c>
      <c r="G36" s="280">
        <v>390</v>
      </c>
      <c r="H36" s="281">
        <v>110</v>
      </c>
      <c r="I36" s="277"/>
    </row>
    <row r="37" spans="2:9" s="99" customFormat="1" ht="34.5" customHeight="1">
      <c r="B37" s="102">
        <v>52</v>
      </c>
      <c r="C37" s="103" t="s">
        <v>215</v>
      </c>
      <c r="D37" s="111">
        <v>1025</v>
      </c>
      <c r="E37" s="300">
        <v>4740</v>
      </c>
      <c r="F37" s="300">
        <v>5750</v>
      </c>
      <c r="G37" s="300">
        <v>5339</v>
      </c>
      <c r="H37" s="301">
        <v>5159</v>
      </c>
      <c r="I37" s="277"/>
    </row>
    <row r="38" spans="2:9" s="99" customFormat="1" ht="34.5" customHeight="1">
      <c r="B38" s="102">
        <v>53</v>
      </c>
      <c r="C38" s="103" t="s">
        <v>216</v>
      </c>
      <c r="D38" s="111">
        <v>1026</v>
      </c>
      <c r="E38" s="300">
        <v>438</v>
      </c>
      <c r="F38" s="300">
        <v>1157</v>
      </c>
      <c r="G38" s="300">
        <v>1469</v>
      </c>
      <c r="H38" s="301">
        <v>860</v>
      </c>
      <c r="I38" s="277"/>
    </row>
    <row r="39" spans="2:9" s="99" customFormat="1" ht="34.5" customHeight="1">
      <c r="B39" s="102">
        <v>540</v>
      </c>
      <c r="C39" s="103" t="s">
        <v>217</v>
      </c>
      <c r="D39" s="111">
        <v>1027</v>
      </c>
      <c r="E39" s="300">
        <v>1400</v>
      </c>
      <c r="F39" s="300">
        <v>1400</v>
      </c>
      <c r="G39" s="300">
        <v>1450</v>
      </c>
      <c r="H39" s="301">
        <v>1450</v>
      </c>
      <c r="I39" s="277"/>
    </row>
    <row r="40" spans="2:9" s="99" customFormat="1" ht="34.5" customHeight="1">
      <c r="B40" s="102" t="s">
        <v>86</v>
      </c>
      <c r="C40" s="103" t="s">
        <v>218</v>
      </c>
      <c r="D40" s="111">
        <v>1028</v>
      </c>
      <c r="E40" s="300"/>
      <c r="F40" s="300"/>
      <c r="G40" s="300"/>
      <c r="H40" s="301"/>
      <c r="I40" s="277"/>
    </row>
    <row r="41" spans="2:9" s="101" customFormat="1" ht="34.5" customHeight="1">
      <c r="B41" s="102">
        <v>55</v>
      </c>
      <c r="C41" s="103" t="s">
        <v>219</v>
      </c>
      <c r="D41" s="111">
        <v>1029</v>
      </c>
      <c r="E41" s="300">
        <v>1042</v>
      </c>
      <c r="F41" s="300">
        <v>10989</v>
      </c>
      <c r="G41" s="300">
        <v>8335</v>
      </c>
      <c r="H41" s="301">
        <v>3282</v>
      </c>
      <c r="I41" s="277"/>
    </row>
    <row r="42" spans="2:9" s="101" customFormat="1" ht="34.5" customHeight="1">
      <c r="B42" s="114"/>
      <c r="C42" s="115" t="s">
        <v>220</v>
      </c>
      <c r="D42" s="112">
        <v>1030</v>
      </c>
      <c r="E42" s="280"/>
      <c r="F42" s="280">
        <f>SUM(F12-F30)</f>
        <v>2010</v>
      </c>
      <c r="G42" s="280">
        <f>SUM(G12-G30)</f>
        <v>9045</v>
      </c>
      <c r="H42" s="280">
        <f>SUM(H12-H30)</f>
        <v>7108</v>
      </c>
      <c r="I42" s="273"/>
    </row>
    <row r="43" spans="2:9" s="101" customFormat="1" ht="34.5" customHeight="1">
      <c r="B43" s="114"/>
      <c r="C43" s="115" t="s">
        <v>221</v>
      </c>
      <c r="D43" s="112">
        <v>1031</v>
      </c>
      <c r="E43" s="280">
        <f>SUM(E30-E12)</f>
        <v>851</v>
      </c>
      <c r="F43" s="280"/>
      <c r="G43" s="280"/>
      <c r="H43" s="281"/>
      <c r="I43" s="273"/>
    </row>
    <row r="44" spans="2:9" s="101" customFormat="1" ht="34.5" customHeight="1">
      <c r="B44" s="114">
        <v>66</v>
      </c>
      <c r="C44" s="115" t="s">
        <v>222</v>
      </c>
      <c r="D44" s="112">
        <v>1032</v>
      </c>
      <c r="E44" s="280"/>
      <c r="F44" s="280"/>
      <c r="G44" s="280"/>
      <c r="H44" s="281"/>
      <c r="I44" s="273"/>
    </row>
    <row r="45" spans="2:9" s="101" customFormat="1" ht="34.5" customHeight="1">
      <c r="B45" s="114" t="s">
        <v>223</v>
      </c>
      <c r="C45" s="115" t="s">
        <v>224</v>
      </c>
      <c r="D45" s="112">
        <v>1033</v>
      </c>
      <c r="E45" s="280"/>
      <c r="F45" s="280"/>
      <c r="G45" s="280"/>
      <c r="H45" s="281"/>
      <c r="I45" s="273"/>
    </row>
    <row r="46" spans="2:9" s="101" customFormat="1" ht="34.5" customHeight="1">
      <c r="B46" s="102">
        <v>660</v>
      </c>
      <c r="C46" s="103" t="s">
        <v>225</v>
      </c>
      <c r="D46" s="111">
        <v>1034</v>
      </c>
      <c r="E46" s="280"/>
      <c r="F46" s="280"/>
      <c r="G46" s="280"/>
      <c r="H46" s="281"/>
      <c r="I46" s="273"/>
    </row>
    <row r="47" spans="2:9" s="101" customFormat="1" ht="34.5" customHeight="1">
      <c r="B47" s="102">
        <v>661</v>
      </c>
      <c r="C47" s="103" t="s">
        <v>226</v>
      </c>
      <c r="D47" s="111">
        <v>1035</v>
      </c>
      <c r="E47" s="283"/>
      <c r="F47" s="283"/>
      <c r="G47" s="283"/>
      <c r="H47" s="284"/>
      <c r="I47" s="273"/>
    </row>
    <row r="48" spans="2:9" s="101" customFormat="1" ht="34.5" customHeight="1">
      <c r="B48" s="102">
        <v>665</v>
      </c>
      <c r="C48" s="103" t="s">
        <v>227</v>
      </c>
      <c r="D48" s="111">
        <v>1036</v>
      </c>
      <c r="E48" s="283"/>
      <c r="F48" s="283"/>
      <c r="G48" s="283"/>
      <c r="H48" s="284"/>
      <c r="I48" s="273"/>
    </row>
    <row r="49" spans="2:9" s="101" customFormat="1" ht="34.5" customHeight="1">
      <c r="B49" s="102">
        <v>669</v>
      </c>
      <c r="C49" s="103" t="s">
        <v>228</v>
      </c>
      <c r="D49" s="111">
        <v>1037</v>
      </c>
      <c r="E49" s="283"/>
      <c r="F49" s="283"/>
      <c r="G49" s="283"/>
      <c r="H49" s="284"/>
      <c r="I49" s="273"/>
    </row>
    <row r="50" spans="2:9" s="101" customFormat="1" ht="34.5" customHeight="1">
      <c r="B50" s="114">
        <v>662</v>
      </c>
      <c r="C50" s="115" t="s">
        <v>229</v>
      </c>
      <c r="D50" s="112">
        <v>1038</v>
      </c>
      <c r="E50" s="283"/>
      <c r="F50" s="283"/>
      <c r="G50" s="283"/>
      <c r="H50" s="284"/>
      <c r="I50" s="273"/>
    </row>
    <row r="51" spans="2:9" s="101" customFormat="1" ht="34.5" customHeight="1">
      <c r="B51" s="114" t="s">
        <v>87</v>
      </c>
      <c r="C51" s="115" t="s">
        <v>230</v>
      </c>
      <c r="D51" s="112">
        <v>1039</v>
      </c>
      <c r="E51" s="283"/>
      <c r="F51" s="283"/>
      <c r="G51" s="283"/>
      <c r="H51" s="284"/>
      <c r="I51" s="273"/>
    </row>
    <row r="52" spans="2:9" s="101" customFormat="1" ht="34.5" customHeight="1">
      <c r="B52" s="114">
        <v>56</v>
      </c>
      <c r="C52" s="115" t="s">
        <v>231</v>
      </c>
      <c r="D52" s="112">
        <v>1040</v>
      </c>
      <c r="E52" s="283"/>
      <c r="F52" s="283"/>
      <c r="G52" s="283"/>
      <c r="H52" s="284"/>
      <c r="I52" s="273"/>
    </row>
    <row r="53" spans="2:8" ht="34.5" customHeight="1">
      <c r="B53" s="114" t="s">
        <v>232</v>
      </c>
      <c r="C53" s="115" t="s">
        <v>514</v>
      </c>
      <c r="D53" s="112">
        <v>1041</v>
      </c>
      <c r="E53" s="283"/>
      <c r="F53" s="283"/>
      <c r="G53" s="283"/>
      <c r="H53" s="284"/>
    </row>
    <row r="54" spans="2:8" ht="34.5" customHeight="1">
      <c r="B54" s="102">
        <v>560</v>
      </c>
      <c r="C54" s="103" t="s">
        <v>88</v>
      </c>
      <c r="D54" s="111">
        <v>1042</v>
      </c>
      <c r="E54" s="283"/>
      <c r="F54" s="283"/>
      <c r="G54" s="283"/>
      <c r="H54" s="284"/>
    </row>
    <row r="55" spans="2:8" ht="34.5" customHeight="1">
      <c r="B55" s="102">
        <v>561</v>
      </c>
      <c r="C55" s="103" t="s">
        <v>89</v>
      </c>
      <c r="D55" s="111">
        <v>1043</v>
      </c>
      <c r="E55" s="283"/>
      <c r="F55" s="283"/>
      <c r="G55" s="283"/>
      <c r="H55" s="284"/>
    </row>
    <row r="56" spans="2:8" ht="34.5" customHeight="1">
      <c r="B56" s="102">
        <v>565</v>
      </c>
      <c r="C56" s="103" t="s">
        <v>233</v>
      </c>
      <c r="D56" s="111">
        <v>1044</v>
      </c>
      <c r="E56" s="283"/>
      <c r="F56" s="283"/>
      <c r="G56" s="283"/>
      <c r="H56" s="284"/>
    </row>
    <row r="57" spans="2:8" ht="34.5" customHeight="1">
      <c r="B57" s="102" t="s">
        <v>90</v>
      </c>
      <c r="C57" s="103" t="s">
        <v>234</v>
      </c>
      <c r="D57" s="111">
        <v>1045</v>
      </c>
      <c r="E57" s="283"/>
      <c r="F57" s="283"/>
      <c r="G57" s="283"/>
      <c r="H57" s="284"/>
    </row>
    <row r="58" spans="2:8" ht="34.5" customHeight="1">
      <c r="B58" s="102">
        <v>562</v>
      </c>
      <c r="C58" s="115" t="s">
        <v>235</v>
      </c>
      <c r="D58" s="112">
        <v>1046</v>
      </c>
      <c r="E58" s="283"/>
      <c r="F58" s="283"/>
      <c r="G58" s="283"/>
      <c r="H58" s="284"/>
    </row>
    <row r="59" spans="2:8" ht="34.5" customHeight="1">
      <c r="B59" s="114" t="s">
        <v>236</v>
      </c>
      <c r="C59" s="115" t="s">
        <v>237</v>
      </c>
      <c r="D59" s="112">
        <v>1047</v>
      </c>
      <c r="E59" s="283"/>
      <c r="F59" s="283"/>
      <c r="G59" s="283"/>
      <c r="H59" s="284"/>
    </row>
    <row r="60" spans="2:8" ht="34.5" customHeight="1">
      <c r="B60" s="114"/>
      <c r="C60" s="115" t="s">
        <v>238</v>
      </c>
      <c r="D60" s="112">
        <v>1048</v>
      </c>
      <c r="E60" s="283"/>
      <c r="F60" s="283"/>
      <c r="G60" s="283"/>
      <c r="H60" s="284"/>
    </row>
    <row r="61" spans="2:8" ht="34.5" customHeight="1">
      <c r="B61" s="114"/>
      <c r="C61" s="115" t="s">
        <v>239</v>
      </c>
      <c r="D61" s="112">
        <v>1049</v>
      </c>
      <c r="E61" s="283"/>
      <c r="F61" s="283"/>
      <c r="G61" s="283"/>
      <c r="H61" s="284"/>
    </row>
    <row r="62" spans="2:8" ht="34.5" customHeight="1">
      <c r="B62" s="102" t="s">
        <v>91</v>
      </c>
      <c r="C62" s="103" t="s">
        <v>240</v>
      </c>
      <c r="D62" s="111">
        <v>1050</v>
      </c>
      <c r="E62" s="283"/>
      <c r="F62" s="283"/>
      <c r="G62" s="283"/>
      <c r="H62" s="284"/>
    </row>
    <row r="63" spans="2:8" ht="34.5" customHeight="1">
      <c r="B63" s="102" t="s">
        <v>92</v>
      </c>
      <c r="C63" s="103" t="s">
        <v>241</v>
      </c>
      <c r="D63" s="111">
        <v>1051</v>
      </c>
      <c r="E63" s="283"/>
      <c r="F63" s="283"/>
      <c r="G63" s="283"/>
      <c r="H63" s="284"/>
    </row>
    <row r="64" spans="2:8" ht="34.5" customHeight="1">
      <c r="B64" s="114" t="s">
        <v>242</v>
      </c>
      <c r="C64" s="115" t="s">
        <v>243</v>
      </c>
      <c r="D64" s="112">
        <v>1052</v>
      </c>
      <c r="E64" s="283"/>
      <c r="F64" s="283"/>
      <c r="G64" s="283"/>
      <c r="H64" s="284"/>
    </row>
    <row r="65" spans="2:8" ht="34.5" customHeight="1">
      <c r="B65" s="114" t="s">
        <v>93</v>
      </c>
      <c r="C65" s="115" t="s">
        <v>244</v>
      </c>
      <c r="D65" s="112">
        <v>1053</v>
      </c>
      <c r="E65" s="283"/>
      <c r="F65" s="283">
        <v>200</v>
      </c>
      <c r="G65" s="283"/>
      <c r="H65" s="284"/>
    </row>
    <row r="66" spans="2:8" ht="34.5" customHeight="1">
      <c r="B66" s="102"/>
      <c r="C66" s="103" t="s">
        <v>245</v>
      </c>
      <c r="D66" s="111">
        <v>1054</v>
      </c>
      <c r="E66" s="283"/>
      <c r="F66" s="283"/>
      <c r="G66" s="283"/>
      <c r="H66" s="284"/>
    </row>
    <row r="67" spans="2:8" ht="34.5" customHeight="1">
      <c r="B67" s="102"/>
      <c r="C67" s="103" t="s">
        <v>246</v>
      </c>
      <c r="D67" s="111">
        <v>1055</v>
      </c>
      <c r="E67" s="283">
        <f>SUM(E30-E12)</f>
        <v>851</v>
      </c>
      <c r="F67" s="283"/>
      <c r="G67" s="283"/>
      <c r="H67" s="284"/>
    </row>
    <row r="68" spans="2:8" ht="34.5" customHeight="1">
      <c r="B68" s="102" t="s">
        <v>247</v>
      </c>
      <c r="C68" s="103" t="s">
        <v>248</v>
      </c>
      <c r="D68" s="111">
        <v>1056</v>
      </c>
      <c r="E68" s="283"/>
      <c r="F68" s="283"/>
      <c r="G68" s="283"/>
      <c r="H68" s="284"/>
    </row>
    <row r="69" spans="2:8" ht="34.5" customHeight="1">
      <c r="B69" s="102" t="s">
        <v>249</v>
      </c>
      <c r="C69" s="103" t="s">
        <v>250</v>
      </c>
      <c r="D69" s="111">
        <v>1057</v>
      </c>
      <c r="E69" s="283"/>
      <c r="F69" s="283"/>
      <c r="G69" s="283"/>
      <c r="H69" s="284"/>
    </row>
    <row r="70" spans="2:8" ht="34.5" customHeight="1">
      <c r="B70" s="114"/>
      <c r="C70" s="115" t="s">
        <v>251</v>
      </c>
      <c r="D70" s="112">
        <v>1058</v>
      </c>
      <c r="E70" s="283"/>
      <c r="F70" s="283">
        <f>SUM(F12-F30-F65)</f>
        <v>1810</v>
      </c>
      <c r="G70" s="283">
        <f>SUM(G12-G30-G65)</f>
        <v>9045</v>
      </c>
      <c r="H70" s="283">
        <f>SUM(H12-H30-H65)</f>
        <v>7108</v>
      </c>
    </row>
    <row r="71" spans="2:8" ht="34.5" customHeight="1">
      <c r="B71" s="116"/>
      <c r="C71" s="117" t="s">
        <v>252</v>
      </c>
      <c r="D71" s="112">
        <v>1059</v>
      </c>
      <c r="E71" s="283"/>
      <c r="F71" s="283"/>
      <c r="G71" s="283"/>
      <c r="H71" s="284"/>
    </row>
    <row r="72" spans="2:8" ht="34.5" customHeight="1">
      <c r="B72" s="102"/>
      <c r="C72" s="118" t="s">
        <v>253</v>
      </c>
      <c r="D72" s="111"/>
      <c r="E72" s="283"/>
      <c r="F72" s="283"/>
      <c r="G72" s="283"/>
      <c r="H72" s="284"/>
    </row>
    <row r="73" spans="2:8" ht="34.5" customHeight="1">
      <c r="B73" s="102">
        <v>721</v>
      </c>
      <c r="C73" s="118" t="s">
        <v>254</v>
      </c>
      <c r="D73" s="111">
        <v>1060</v>
      </c>
      <c r="E73" s="283"/>
      <c r="F73" s="283"/>
      <c r="G73" s="283"/>
      <c r="H73" s="284"/>
    </row>
    <row r="74" spans="2:8" ht="34.5" customHeight="1">
      <c r="B74" s="102" t="s">
        <v>255</v>
      </c>
      <c r="C74" s="118" t="s">
        <v>256</v>
      </c>
      <c r="D74" s="111">
        <v>1061</v>
      </c>
      <c r="E74" s="283"/>
      <c r="F74" s="283"/>
      <c r="G74" s="283"/>
      <c r="H74" s="284"/>
    </row>
    <row r="75" spans="2:8" ht="34.5" customHeight="1">
      <c r="B75" s="102" t="s">
        <v>255</v>
      </c>
      <c r="C75" s="118" t="s">
        <v>257</v>
      </c>
      <c r="D75" s="111">
        <v>1062</v>
      </c>
      <c r="E75" s="283"/>
      <c r="F75" s="283"/>
      <c r="G75" s="283"/>
      <c r="H75" s="284"/>
    </row>
    <row r="76" spans="2:8" ht="34.5" customHeight="1">
      <c r="B76" s="102">
        <v>723</v>
      </c>
      <c r="C76" s="118" t="s">
        <v>258</v>
      </c>
      <c r="D76" s="111">
        <v>1063</v>
      </c>
      <c r="E76" s="283"/>
      <c r="F76" s="283"/>
      <c r="G76" s="283"/>
      <c r="H76" s="284"/>
    </row>
    <row r="77" spans="2:8" ht="34.5" customHeight="1">
      <c r="B77" s="114"/>
      <c r="C77" s="117" t="s">
        <v>515</v>
      </c>
      <c r="D77" s="112">
        <v>1064</v>
      </c>
      <c r="E77" s="283"/>
      <c r="F77" s="283"/>
      <c r="G77" s="283"/>
      <c r="H77" s="284"/>
    </row>
    <row r="78" spans="2:8" ht="34.5" customHeight="1">
      <c r="B78" s="116"/>
      <c r="C78" s="117" t="s">
        <v>516</v>
      </c>
      <c r="D78" s="112">
        <v>1065</v>
      </c>
      <c r="E78" s="283"/>
      <c r="F78" s="283"/>
      <c r="G78" s="283"/>
      <c r="H78" s="284"/>
    </row>
    <row r="79" spans="2:8" ht="34.5" customHeight="1">
      <c r="B79" s="119"/>
      <c r="C79" s="118" t="s">
        <v>259</v>
      </c>
      <c r="D79" s="111">
        <v>1066</v>
      </c>
      <c r="E79" s="283"/>
      <c r="F79" s="283"/>
      <c r="G79" s="283"/>
      <c r="H79" s="284"/>
    </row>
    <row r="80" spans="2:8" ht="34.5" customHeight="1">
      <c r="B80" s="119"/>
      <c r="C80" s="118" t="s">
        <v>260</v>
      </c>
      <c r="D80" s="111">
        <v>1067</v>
      </c>
      <c r="E80" s="283"/>
      <c r="F80" s="283"/>
      <c r="G80" s="283"/>
      <c r="H80" s="284"/>
    </row>
    <row r="81" spans="2:8" ht="34.5" customHeight="1">
      <c r="B81" s="119"/>
      <c r="C81" s="118" t="s">
        <v>517</v>
      </c>
      <c r="D81" s="111">
        <v>1068</v>
      </c>
      <c r="E81" s="285"/>
      <c r="F81" s="283"/>
      <c r="G81" s="286"/>
      <c r="H81" s="284"/>
    </row>
    <row r="82" spans="2:8" ht="34.5" customHeight="1">
      <c r="B82" s="119"/>
      <c r="C82" s="118" t="s">
        <v>518</v>
      </c>
      <c r="D82" s="111">
        <v>1069</v>
      </c>
      <c r="E82" s="287"/>
      <c r="F82" s="288"/>
      <c r="G82" s="274"/>
      <c r="H82" s="289"/>
    </row>
    <row r="83" spans="2:8" ht="34.5" customHeight="1">
      <c r="B83" s="119"/>
      <c r="C83" s="118" t="s">
        <v>519</v>
      </c>
      <c r="D83" s="111"/>
      <c r="E83" s="290"/>
      <c r="F83" s="291"/>
      <c r="G83" s="292"/>
      <c r="H83" s="284"/>
    </row>
    <row r="84" spans="2:8" ht="34.5" customHeight="1">
      <c r="B84" s="105"/>
      <c r="C84" s="104" t="s">
        <v>60</v>
      </c>
      <c r="D84" s="111">
        <v>1070</v>
      </c>
      <c r="E84" s="293"/>
      <c r="F84" s="293"/>
      <c r="G84" s="294"/>
      <c r="H84" s="295"/>
    </row>
    <row r="85" spans="2:8" ht="34.5" customHeight="1" thickBot="1">
      <c r="B85" s="106"/>
      <c r="C85" s="107" t="s">
        <v>261</v>
      </c>
      <c r="D85" s="113">
        <v>1071</v>
      </c>
      <c r="E85" s="296"/>
      <c r="F85" s="297"/>
      <c r="G85" s="296"/>
      <c r="H85" s="298"/>
    </row>
    <row r="86" ht="54" customHeight="1">
      <c r="D86" s="108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I58"/>
  <sheetViews>
    <sheetView showGridLines="0" view="pageBreakPreview" zoomScale="60" zoomScaleNormal="75" zoomScalePageLayoutView="0" workbookViewId="0" topLeftCell="A38">
      <selection activeCell="F49" sqref="F49"/>
    </sheetView>
  </sheetViews>
  <sheetFormatPr defaultColWidth="9.140625" defaultRowHeight="12.75"/>
  <cols>
    <col min="1" max="1" width="9.140625" style="12" customWidth="1"/>
    <col min="2" max="2" width="74.7109375" style="12" customWidth="1"/>
    <col min="3" max="3" width="14.8515625" style="48" customWidth="1"/>
    <col min="4" max="7" width="25.28125" style="12" customWidth="1"/>
    <col min="8" max="8" width="13.140625" style="12" customWidth="1"/>
    <col min="9" max="16384" width="9.140625" style="12" customWidth="1"/>
  </cols>
  <sheetData>
    <row r="2" ht="15.75">
      <c r="G2" s="30"/>
    </row>
    <row r="3" ht="24.75" customHeight="1">
      <c r="G3" s="30" t="s">
        <v>600</v>
      </c>
    </row>
    <row r="4" spans="2:7" s="27" customFormat="1" ht="24.75" customHeight="1">
      <c r="B4" s="350" t="s">
        <v>27</v>
      </c>
      <c r="C4" s="350"/>
      <c r="D4" s="350"/>
      <c r="E4" s="350"/>
      <c r="F4" s="350"/>
      <c r="G4" s="350"/>
    </row>
    <row r="5" spans="2:7" s="27" customFormat="1" ht="24.75" customHeight="1">
      <c r="B5" s="350" t="s">
        <v>633</v>
      </c>
      <c r="C5" s="350"/>
      <c r="D5" s="350"/>
      <c r="E5" s="350"/>
      <c r="F5" s="350"/>
      <c r="G5" s="350"/>
    </row>
    <row r="6" ht="18.75" customHeight="1" thickBot="1">
      <c r="G6" s="30" t="s">
        <v>522</v>
      </c>
    </row>
    <row r="7" spans="2:7" ht="30" customHeight="1">
      <c r="B7" s="351" t="s">
        <v>59</v>
      </c>
      <c r="C7" s="353" t="s">
        <v>24</v>
      </c>
      <c r="D7" s="355" t="s">
        <v>50</v>
      </c>
      <c r="E7" s="355"/>
      <c r="F7" s="355"/>
      <c r="G7" s="356"/>
    </row>
    <row r="8" spans="2:7" ht="69" customHeight="1" thickBot="1">
      <c r="B8" s="352"/>
      <c r="C8" s="354"/>
      <c r="D8" s="88" t="s">
        <v>634</v>
      </c>
      <c r="E8" s="88" t="s">
        <v>610</v>
      </c>
      <c r="F8" s="88" t="s">
        <v>635</v>
      </c>
      <c r="G8" s="89" t="s">
        <v>612</v>
      </c>
    </row>
    <row r="9" spans="2:7" ht="30" customHeight="1">
      <c r="B9" s="87" t="s">
        <v>163</v>
      </c>
      <c r="C9" s="90"/>
      <c r="D9" s="302"/>
      <c r="E9" s="302"/>
      <c r="F9" s="302"/>
      <c r="G9" s="303"/>
    </row>
    <row r="10" spans="2:9" ht="33.75" customHeight="1">
      <c r="B10" s="84" t="s">
        <v>164</v>
      </c>
      <c r="C10" s="91">
        <v>3001</v>
      </c>
      <c r="D10" s="327">
        <v>15038</v>
      </c>
      <c r="E10" s="327">
        <v>21965</v>
      </c>
      <c r="F10" s="327">
        <f>SUM(F11:F13)</f>
        <v>26229</v>
      </c>
      <c r="G10" s="327">
        <f>SUM(G11:G13)</f>
        <v>18525</v>
      </c>
      <c r="H10" s="323">
        <f>SUM(D10:G10)</f>
        <v>81757</v>
      </c>
      <c r="I10" s="324"/>
    </row>
    <row r="11" spans="2:7" ht="30" customHeight="1">
      <c r="B11" s="85" t="s">
        <v>28</v>
      </c>
      <c r="C11" s="91">
        <v>3002</v>
      </c>
      <c r="D11" s="328"/>
      <c r="E11" s="304"/>
      <c r="F11" s="305"/>
      <c r="G11" s="306"/>
    </row>
    <row r="12" spans="2:7" ht="30" customHeight="1">
      <c r="B12" s="85" t="s">
        <v>29</v>
      </c>
      <c r="C12" s="91">
        <v>3003</v>
      </c>
      <c r="D12" s="307"/>
      <c r="E12" s="305"/>
      <c r="F12" s="305"/>
      <c r="G12" s="306"/>
    </row>
    <row r="13" spans="2:8" ht="30" customHeight="1">
      <c r="B13" s="85" t="s">
        <v>30</v>
      </c>
      <c r="C13" s="91">
        <v>3004</v>
      </c>
      <c r="D13" s="305">
        <v>15038</v>
      </c>
      <c r="E13" s="305">
        <v>21965</v>
      </c>
      <c r="F13" s="305">
        <v>26229</v>
      </c>
      <c r="G13" s="306">
        <v>18525</v>
      </c>
      <c r="H13" s="323">
        <f>SUM(D13:G13)</f>
        <v>81757</v>
      </c>
    </row>
    <row r="14" spans="2:8" ht="30" customHeight="1">
      <c r="B14" s="84" t="s">
        <v>165</v>
      </c>
      <c r="C14" s="91">
        <v>3005</v>
      </c>
      <c r="D14" s="314">
        <f>SUM(D15:D19)</f>
        <v>10652</v>
      </c>
      <c r="E14" s="314">
        <f>SUM(E15:E19)</f>
        <v>18795</v>
      </c>
      <c r="F14" s="314">
        <f>SUM(F15:F19)</f>
        <v>15740</v>
      </c>
      <c r="G14" s="314">
        <f>SUM(G15:G19)</f>
        <v>8712</v>
      </c>
      <c r="H14" s="313"/>
    </row>
    <row r="15" spans="2:7" ht="30" customHeight="1">
      <c r="B15" s="85" t="s">
        <v>31</v>
      </c>
      <c r="C15" s="91">
        <v>3006</v>
      </c>
      <c r="D15" s="305">
        <v>5517</v>
      </c>
      <c r="E15" s="305">
        <v>9623</v>
      </c>
      <c r="F15" s="305">
        <v>9445</v>
      </c>
      <c r="G15" s="306">
        <v>3057</v>
      </c>
    </row>
    <row r="16" spans="2:8" ht="27" customHeight="1">
      <c r="B16" s="85" t="s">
        <v>166</v>
      </c>
      <c r="C16" s="91">
        <v>3007</v>
      </c>
      <c r="D16" s="305">
        <v>5125</v>
      </c>
      <c r="E16" s="305">
        <v>6145</v>
      </c>
      <c r="F16" s="305">
        <v>5729</v>
      </c>
      <c r="G16" s="306">
        <v>5549</v>
      </c>
      <c r="H16" s="323">
        <f>SUM(D16:G16)</f>
        <v>22548</v>
      </c>
    </row>
    <row r="17" spans="2:8" ht="30" customHeight="1">
      <c r="B17" s="85" t="s">
        <v>32</v>
      </c>
      <c r="C17" s="91">
        <v>3008</v>
      </c>
      <c r="D17" s="305"/>
      <c r="E17" s="305"/>
      <c r="F17" s="305"/>
      <c r="G17" s="306"/>
      <c r="H17" s="323">
        <f>SUM(D17:G17)</f>
        <v>0</v>
      </c>
    </row>
    <row r="18" spans="2:8" ht="30" customHeight="1">
      <c r="B18" s="85" t="s">
        <v>33</v>
      </c>
      <c r="C18" s="91">
        <v>3009</v>
      </c>
      <c r="D18" s="305"/>
      <c r="E18" s="305">
        <v>3007</v>
      </c>
      <c r="F18" s="305">
        <v>546</v>
      </c>
      <c r="G18" s="306">
        <v>86</v>
      </c>
      <c r="H18" s="323">
        <f>SUM(D18:G18)</f>
        <v>3639</v>
      </c>
    </row>
    <row r="19" spans="2:8" ht="30" customHeight="1">
      <c r="B19" s="85" t="s">
        <v>167</v>
      </c>
      <c r="C19" s="91">
        <v>3010</v>
      </c>
      <c r="D19" s="305">
        <v>10</v>
      </c>
      <c r="E19" s="305">
        <v>20</v>
      </c>
      <c r="F19" s="305">
        <v>20</v>
      </c>
      <c r="G19" s="306">
        <v>20</v>
      </c>
      <c r="H19" s="323">
        <f>SUM(D19:G19)</f>
        <v>70</v>
      </c>
    </row>
    <row r="20" spans="2:7" ht="30" customHeight="1">
      <c r="B20" s="84" t="s">
        <v>168</v>
      </c>
      <c r="C20" s="91">
        <v>3011</v>
      </c>
      <c r="D20" s="305">
        <f>SUM(D10-D14)</f>
        <v>4386</v>
      </c>
      <c r="E20" s="305">
        <f>SUM(E10-E14)</f>
        <v>3170</v>
      </c>
      <c r="F20" s="305">
        <f>SUM(F10-F14)</f>
        <v>10489</v>
      </c>
      <c r="G20" s="305">
        <f>SUM(G10-G14)</f>
        <v>9813</v>
      </c>
    </row>
    <row r="21" spans="2:7" ht="30" customHeight="1">
      <c r="B21" s="84" t="s">
        <v>169</v>
      </c>
      <c r="C21" s="91">
        <v>3012</v>
      </c>
      <c r="D21" s="308"/>
      <c r="E21" s="308"/>
      <c r="F21" s="308"/>
      <c r="G21" s="308"/>
    </row>
    <row r="22" spans="2:7" ht="30" customHeight="1">
      <c r="B22" s="84" t="s">
        <v>11</v>
      </c>
      <c r="C22" s="91"/>
      <c r="D22" s="305"/>
      <c r="E22" s="305"/>
      <c r="F22" s="305"/>
      <c r="G22" s="306"/>
    </row>
    <row r="23" spans="2:7" ht="30" customHeight="1">
      <c r="B23" s="84" t="s">
        <v>170</v>
      </c>
      <c r="C23" s="91">
        <v>3013</v>
      </c>
      <c r="D23" s="305"/>
      <c r="E23" s="305"/>
      <c r="F23" s="305"/>
      <c r="G23" s="306"/>
    </row>
    <row r="24" spans="2:7" ht="30" customHeight="1">
      <c r="B24" s="85" t="s">
        <v>12</v>
      </c>
      <c r="C24" s="91">
        <v>3014</v>
      </c>
      <c r="D24" s="307"/>
      <c r="E24" s="307"/>
      <c r="F24" s="307"/>
      <c r="G24" s="309"/>
    </row>
    <row r="25" spans="2:7" ht="30" customHeight="1">
      <c r="B25" s="85" t="s">
        <v>171</v>
      </c>
      <c r="C25" s="91">
        <v>3015</v>
      </c>
      <c r="D25" s="305"/>
      <c r="E25" s="305"/>
      <c r="F25" s="305"/>
      <c r="G25" s="306"/>
    </row>
    <row r="26" spans="2:7" ht="36" customHeight="1">
      <c r="B26" s="85" t="s">
        <v>13</v>
      </c>
      <c r="C26" s="91">
        <v>3016</v>
      </c>
      <c r="D26" s="305"/>
      <c r="E26" s="305"/>
      <c r="F26" s="305"/>
      <c r="G26" s="306"/>
    </row>
    <row r="27" spans="2:7" ht="30" customHeight="1">
      <c r="B27" s="85" t="s">
        <v>14</v>
      </c>
      <c r="C27" s="91">
        <v>3017</v>
      </c>
      <c r="D27" s="305"/>
      <c r="E27" s="305"/>
      <c r="F27" s="305"/>
      <c r="G27" s="306"/>
    </row>
    <row r="28" spans="2:7" ht="33.75" customHeight="1">
      <c r="B28" s="85" t="s">
        <v>15</v>
      </c>
      <c r="C28" s="91">
        <v>3018</v>
      </c>
      <c r="D28" s="305"/>
      <c r="E28" s="305"/>
      <c r="F28" s="305"/>
      <c r="G28" s="306"/>
    </row>
    <row r="29" spans="2:7" ht="33.75" customHeight="1">
      <c r="B29" s="84" t="s">
        <v>172</v>
      </c>
      <c r="C29" s="91">
        <v>3019</v>
      </c>
      <c r="D29" s="305">
        <f>SUM(D30:D32)</f>
        <v>4350</v>
      </c>
      <c r="E29" s="305">
        <f>SUM(E30:E32)</f>
        <v>3210</v>
      </c>
      <c r="F29" s="305">
        <f>SUM(F30:F32)</f>
        <v>10494</v>
      </c>
      <c r="G29" s="305">
        <f>SUM(G30:G32)</f>
        <v>9833</v>
      </c>
    </row>
    <row r="30" spans="2:7" ht="30" customHeight="1">
      <c r="B30" s="85" t="s">
        <v>16</v>
      </c>
      <c r="C30" s="91">
        <v>3020</v>
      </c>
      <c r="D30" s="305"/>
      <c r="E30" s="305"/>
      <c r="F30" s="305"/>
      <c r="G30" s="306"/>
    </row>
    <row r="31" spans="2:8" ht="30" customHeight="1">
      <c r="B31" s="85" t="s">
        <v>173</v>
      </c>
      <c r="C31" s="91">
        <v>3021</v>
      </c>
      <c r="D31" s="305">
        <v>4350</v>
      </c>
      <c r="E31" s="305">
        <v>3210</v>
      </c>
      <c r="F31" s="305">
        <v>10494</v>
      </c>
      <c r="G31" s="306">
        <v>9833</v>
      </c>
      <c r="H31" s="323">
        <f>SUM(D31:G31)</f>
        <v>27887</v>
      </c>
    </row>
    <row r="32" spans="2:7" ht="33.75" customHeight="1">
      <c r="B32" s="85" t="s">
        <v>17</v>
      </c>
      <c r="C32" s="91">
        <v>3022</v>
      </c>
      <c r="D32" s="305"/>
      <c r="E32" s="305"/>
      <c r="F32" s="305"/>
      <c r="G32" s="306"/>
    </row>
    <row r="33" spans="2:7" ht="30" customHeight="1">
      <c r="B33" s="84" t="s">
        <v>174</v>
      </c>
      <c r="C33" s="91">
        <v>3023</v>
      </c>
      <c r="D33" s="305"/>
      <c r="E33" s="305"/>
      <c r="F33" s="305"/>
      <c r="G33" s="306"/>
    </row>
    <row r="34" spans="2:7" ht="30" customHeight="1">
      <c r="B34" s="84" t="s">
        <v>175</v>
      </c>
      <c r="C34" s="91">
        <v>3024</v>
      </c>
      <c r="D34" s="308">
        <f>SUM(D29)</f>
        <v>4350</v>
      </c>
      <c r="E34" s="308">
        <f>SUM(E29)</f>
        <v>3210</v>
      </c>
      <c r="F34" s="308">
        <f>SUM(F29)</f>
        <v>10494</v>
      </c>
      <c r="G34" s="308">
        <f>SUM(G29)</f>
        <v>9833</v>
      </c>
    </row>
    <row r="35" spans="2:7" ht="30" customHeight="1">
      <c r="B35" s="84" t="s">
        <v>18</v>
      </c>
      <c r="C35" s="91"/>
      <c r="D35" s="305"/>
      <c r="E35" s="305"/>
      <c r="F35" s="305"/>
      <c r="G35" s="306"/>
    </row>
    <row r="36" spans="2:7" ht="30" customHeight="1">
      <c r="B36" s="84" t="s">
        <v>176</v>
      </c>
      <c r="C36" s="91">
        <v>3025</v>
      </c>
      <c r="D36" s="305"/>
      <c r="E36" s="305"/>
      <c r="F36" s="305"/>
      <c r="G36" s="306"/>
    </row>
    <row r="37" spans="2:7" ht="30" customHeight="1">
      <c r="B37" s="85" t="s">
        <v>19</v>
      </c>
      <c r="C37" s="91">
        <v>3026</v>
      </c>
      <c r="D37" s="307"/>
      <c r="E37" s="307"/>
      <c r="F37" s="307"/>
      <c r="G37" s="309"/>
    </row>
    <row r="38" spans="2:7" ht="30" customHeight="1">
      <c r="B38" s="85" t="s">
        <v>94</v>
      </c>
      <c r="C38" s="91">
        <v>3027</v>
      </c>
      <c r="D38" s="305"/>
      <c r="E38" s="305"/>
      <c r="F38" s="305"/>
      <c r="G38" s="306"/>
    </row>
    <row r="39" spans="2:7" ht="30" customHeight="1">
      <c r="B39" s="85" t="s">
        <v>95</v>
      </c>
      <c r="C39" s="91">
        <v>3028</v>
      </c>
      <c r="D39" s="305"/>
      <c r="E39" s="305"/>
      <c r="F39" s="305"/>
      <c r="G39" s="306"/>
    </row>
    <row r="40" spans="2:7" ht="30" customHeight="1">
      <c r="B40" s="85" t="s">
        <v>96</v>
      </c>
      <c r="C40" s="91">
        <v>3029</v>
      </c>
      <c r="D40" s="305"/>
      <c r="E40" s="305"/>
      <c r="F40" s="305"/>
      <c r="G40" s="306"/>
    </row>
    <row r="41" spans="2:7" ht="33" customHeight="1">
      <c r="B41" s="85" t="s">
        <v>97</v>
      </c>
      <c r="C41" s="91">
        <v>3030</v>
      </c>
      <c r="D41" s="305"/>
      <c r="E41" s="305"/>
      <c r="F41" s="305"/>
      <c r="G41" s="306"/>
    </row>
    <row r="42" spans="2:7" ht="30" customHeight="1">
      <c r="B42" s="84" t="s">
        <v>177</v>
      </c>
      <c r="C42" s="91">
        <v>3031</v>
      </c>
      <c r="D42" s="305"/>
      <c r="E42" s="305"/>
      <c r="F42" s="305"/>
      <c r="G42" s="306"/>
    </row>
    <row r="43" spans="2:7" ht="30" customHeight="1">
      <c r="B43" s="85" t="s">
        <v>20</v>
      </c>
      <c r="C43" s="91">
        <v>3032</v>
      </c>
      <c r="D43" s="305"/>
      <c r="E43" s="305"/>
      <c r="F43" s="305"/>
      <c r="G43" s="306"/>
    </row>
    <row r="44" spans="2:7" ht="30" customHeight="1">
      <c r="B44" s="85" t="s">
        <v>178</v>
      </c>
      <c r="C44" s="91">
        <v>3033</v>
      </c>
      <c r="D44" s="305"/>
      <c r="E44" s="305"/>
      <c r="F44" s="305"/>
      <c r="G44" s="306"/>
    </row>
    <row r="45" spans="2:7" ht="30" customHeight="1">
      <c r="B45" s="85" t="s">
        <v>179</v>
      </c>
      <c r="C45" s="91">
        <v>3034</v>
      </c>
      <c r="D45" s="305"/>
      <c r="E45" s="305"/>
      <c r="F45" s="305"/>
      <c r="G45" s="306"/>
    </row>
    <row r="46" spans="2:7" ht="30" customHeight="1">
      <c r="B46" s="85" t="s">
        <v>180</v>
      </c>
      <c r="C46" s="91">
        <v>3035</v>
      </c>
      <c r="D46" s="305"/>
      <c r="E46" s="305"/>
      <c r="F46" s="305"/>
      <c r="G46" s="306"/>
    </row>
    <row r="47" spans="2:7" ht="30" customHeight="1">
      <c r="B47" s="85" t="s">
        <v>181</v>
      </c>
      <c r="C47" s="91">
        <v>3036</v>
      </c>
      <c r="D47" s="305"/>
      <c r="E47" s="305"/>
      <c r="F47" s="305"/>
      <c r="G47" s="306"/>
    </row>
    <row r="48" spans="2:7" ht="30" customHeight="1">
      <c r="B48" s="85" t="s">
        <v>182</v>
      </c>
      <c r="C48" s="91">
        <v>3037</v>
      </c>
      <c r="D48" s="305"/>
      <c r="E48" s="305"/>
      <c r="F48" s="305"/>
      <c r="G48" s="306"/>
    </row>
    <row r="49" spans="2:7" ht="30" customHeight="1">
      <c r="B49" s="84" t="s">
        <v>183</v>
      </c>
      <c r="C49" s="91">
        <v>3038</v>
      </c>
      <c r="D49" s="305"/>
      <c r="E49" s="305"/>
      <c r="F49" s="305"/>
      <c r="G49" s="306"/>
    </row>
    <row r="50" spans="2:7" ht="30" customHeight="1">
      <c r="B50" s="84" t="s">
        <v>184</v>
      </c>
      <c r="C50" s="91">
        <v>3039</v>
      </c>
      <c r="D50" s="305"/>
      <c r="E50" s="305"/>
      <c r="F50" s="305"/>
      <c r="G50" s="306"/>
    </row>
    <row r="51" spans="2:7" ht="30" customHeight="1">
      <c r="B51" s="84" t="s">
        <v>507</v>
      </c>
      <c r="C51" s="91">
        <v>3040</v>
      </c>
      <c r="D51" s="305">
        <f>SUM(D10)</f>
        <v>15038</v>
      </c>
      <c r="E51" s="305">
        <f>SUM(E10)</f>
        <v>21965</v>
      </c>
      <c r="F51" s="305">
        <f>SUM(F10)</f>
        <v>26229</v>
      </c>
      <c r="G51" s="305">
        <f>SUM(G10)</f>
        <v>18525</v>
      </c>
    </row>
    <row r="52" spans="2:7" ht="30" customHeight="1">
      <c r="B52" s="84" t="s">
        <v>508</v>
      </c>
      <c r="C52" s="91">
        <v>3041</v>
      </c>
      <c r="D52" s="305">
        <f>SUM(D14+D29)</f>
        <v>15002</v>
      </c>
      <c r="E52" s="305">
        <f>SUM(E14+E29)</f>
        <v>22005</v>
      </c>
      <c r="F52" s="305">
        <f>SUM(F14+F29)</f>
        <v>26234</v>
      </c>
      <c r="G52" s="305">
        <f>SUM(G14+G29)</f>
        <v>18545</v>
      </c>
    </row>
    <row r="53" spans="2:7" ht="30" customHeight="1">
      <c r="B53" s="84" t="s">
        <v>509</v>
      </c>
      <c r="C53" s="91">
        <v>3042</v>
      </c>
      <c r="D53" s="305">
        <f>SUM(D51-D52)</f>
        <v>36</v>
      </c>
      <c r="E53" s="305"/>
      <c r="F53" s="305"/>
      <c r="G53" s="305"/>
    </row>
    <row r="54" spans="2:7" ht="30" customHeight="1">
      <c r="B54" s="84" t="s">
        <v>510</v>
      </c>
      <c r="C54" s="91">
        <v>3043</v>
      </c>
      <c r="D54" s="305"/>
      <c r="E54" s="305">
        <f>SUM(E52-E51)</f>
        <v>40</v>
      </c>
      <c r="F54" s="305">
        <f>SUM(F52-F51)</f>
        <v>5</v>
      </c>
      <c r="G54" s="305">
        <f>SUM(G52-G51)</f>
        <v>20</v>
      </c>
    </row>
    <row r="55" spans="2:7" ht="30" customHeight="1">
      <c r="B55" s="84" t="s">
        <v>185</v>
      </c>
      <c r="C55" s="91">
        <v>3044</v>
      </c>
      <c r="D55" s="305">
        <v>29</v>
      </c>
      <c r="E55" s="305">
        <v>65</v>
      </c>
      <c r="F55" s="305">
        <v>25</v>
      </c>
      <c r="G55" s="306">
        <v>20</v>
      </c>
    </row>
    <row r="56" spans="2:7" ht="30" customHeight="1">
      <c r="B56" s="84" t="s">
        <v>186</v>
      </c>
      <c r="C56" s="91">
        <v>3045</v>
      </c>
      <c r="D56" s="310"/>
      <c r="E56" s="310"/>
      <c r="F56" s="310"/>
      <c r="G56" s="311"/>
    </row>
    <row r="57" spans="2:7" ht="30" customHeight="1">
      <c r="B57" s="84" t="s">
        <v>98</v>
      </c>
      <c r="C57" s="91">
        <v>3046</v>
      </c>
      <c r="D57" s="310"/>
      <c r="E57" s="310"/>
      <c r="F57" s="310"/>
      <c r="G57" s="311"/>
    </row>
    <row r="58" spans="2:7" ht="30" customHeight="1" thickBot="1">
      <c r="B58" s="86" t="s">
        <v>511</v>
      </c>
      <c r="C58" s="92">
        <v>3047</v>
      </c>
      <c r="D58" s="312">
        <f>SUM(D53-D54+D55+D56-D57)</f>
        <v>65</v>
      </c>
      <c r="E58" s="312">
        <f>SUM(E53-E54+E55+E56-E57)</f>
        <v>25</v>
      </c>
      <c r="F58" s="312">
        <f>SUM(F53-F54+F55+F56-F57)</f>
        <v>20</v>
      </c>
      <c r="G58" s="312">
        <f>SUM(G53-G54+G55+G56-G57)</f>
        <v>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J23"/>
  <sheetViews>
    <sheetView showGridLines="0" zoomScalePageLayoutView="0" workbookViewId="0" topLeftCell="A12">
      <selection activeCell="G15" sqref="G15"/>
    </sheetView>
  </sheetViews>
  <sheetFormatPr defaultColWidth="9.140625" defaultRowHeight="12.75"/>
  <cols>
    <col min="1" max="1" width="6.7109375" style="12" customWidth="1"/>
    <col min="2" max="7" width="30.140625" style="12" customWidth="1"/>
    <col min="8" max="8" width="18.8515625" style="12" customWidth="1"/>
    <col min="9" max="9" width="15.57421875" style="12" customWidth="1"/>
    <col min="10" max="16384" width="9.140625" style="12" customWidth="1"/>
  </cols>
  <sheetData>
    <row r="1" spans="2:7" ht="15.75">
      <c r="B1" s="27"/>
      <c r="C1" s="27"/>
      <c r="D1" s="27"/>
      <c r="E1" s="27"/>
      <c r="F1" s="27"/>
      <c r="G1" s="30" t="s">
        <v>601</v>
      </c>
    </row>
    <row r="2" spans="2:6" ht="15.75">
      <c r="B2" s="27"/>
      <c r="C2" s="27"/>
      <c r="D2" s="27"/>
      <c r="E2" s="27"/>
      <c r="F2" s="27"/>
    </row>
    <row r="5" spans="2:9" ht="22.5" customHeight="1">
      <c r="B5" s="358" t="s">
        <v>485</v>
      </c>
      <c r="C5" s="358"/>
      <c r="D5" s="358"/>
      <c r="E5" s="358"/>
      <c r="F5" s="358"/>
      <c r="G5" s="358"/>
      <c r="H5" s="28"/>
      <c r="I5" s="28"/>
    </row>
    <row r="6" spans="7:9" ht="15.75">
      <c r="G6" s="29"/>
      <c r="H6" s="29"/>
      <c r="I6" s="29"/>
    </row>
    <row r="7" ht="16.5" thickBot="1">
      <c r="G7" s="30" t="s">
        <v>35</v>
      </c>
    </row>
    <row r="8" spans="2:10" s="31" customFormat="1" ht="18" customHeight="1">
      <c r="B8" s="359" t="s">
        <v>630</v>
      </c>
      <c r="C8" s="360"/>
      <c r="D8" s="360"/>
      <c r="E8" s="360"/>
      <c r="F8" s="360"/>
      <c r="G8" s="361"/>
      <c r="J8" s="32"/>
    </row>
    <row r="9" spans="2:7" s="31" customFormat="1" ht="21.75" customHeight="1" thickBot="1">
      <c r="B9" s="362"/>
      <c r="C9" s="363"/>
      <c r="D9" s="363"/>
      <c r="E9" s="363"/>
      <c r="F9" s="363"/>
      <c r="G9" s="364"/>
    </row>
    <row r="10" spans="2:7" s="31" customFormat="1" ht="54.75" customHeight="1">
      <c r="B10" s="79" t="s">
        <v>486</v>
      </c>
      <c r="C10" s="69" t="s">
        <v>3</v>
      </c>
      <c r="D10" s="69" t="s">
        <v>644</v>
      </c>
      <c r="E10" s="69" t="s">
        <v>645</v>
      </c>
      <c r="F10" s="69" t="s">
        <v>643</v>
      </c>
      <c r="G10" s="80" t="s">
        <v>487</v>
      </c>
    </row>
    <row r="11" spans="2:7" s="31" customFormat="1" ht="17.25" customHeight="1" thickBot="1">
      <c r="B11" s="81"/>
      <c r="C11" s="70">
        <v>1</v>
      </c>
      <c r="D11" s="70">
        <v>2</v>
      </c>
      <c r="E11" s="70">
        <v>3</v>
      </c>
      <c r="F11" s="70" t="s">
        <v>488</v>
      </c>
      <c r="G11" s="82">
        <v>5</v>
      </c>
    </row>
    <row r="12" spans="2:7" s="31" customFormat="1" ht="33" customHeight="1">
      <c r="B12" s="47" t="s">
        <v>489</v>
      </c>
      <c r="C12" s="152">
        <v>85022602.96</v>
      </c>
      <c r="D12" s="152">
        <v>67742718</v>
      </c>
      <c r="E12" s="255">
        <f>SUM(D12-F12)</f>
        <v>67713775.49</v>
      </c>
      <c r="F12" s="249">
        <v>28942.51</v>
      </c>
      <c r="G12" s="256"/>
    </row>
    <row r="13" spans="2:7" s="31" customFormat="1" ht="33" customHeight="1">
      <c r="B13" s="186" t="s">
        <v>490</v>
      </c>
      <c r="C13" s="33"/>
      <c r="D13" s="34"/>
      <c r="E13" s="35"/>
      <c r="F13" s="34"/>
      <c r="G13" s="36"/>
    </row>
    <row r="14" spans="2:7" s="31" customFormat="1" ht="33" customHeight="1" thickBot="1">
      <c r="B14" s="185" t="s">
        <v>1</v>
      </c>
      <c r="C14" s="149">
        <f>SUM(C12:C13)</f>
        <v>85022602.96</v>
      </c>
      <c r="D14" s="149">
        <f>SUM(D12:D13)</f>
        <v>67742718</v>
      </c>
      <c r="E14" s="149">
        <f>SUM(E12:E13)</f>
        <v>67713775.49</v>
      </c>
      <c r="F14" s="149">
        <f>SUM(F12:F13)</f>
        <v>28942.51</v>
      </c>
      <c r="G14" s="37"/>
    </row>
    <row r="15" spans="2:7" s="31" customFormat="1" ht="42.75" customHeight="1" thickBot="1">
      <c r="B15" s="38"/>
      <c r="C15" s="39"/>
      <c r="D15" s="40"/>
      <c r="E15" s="41"/>
      <c r="F15" s="42" t="s">
        <v>35</v>
      </c>
      <c r="G15" s="42"/>
    </row>
    <row r="16" spans="2:8" s="31" customFormat="1" ht="33" customHeight="1">
      <c r="B16" s="365" t="s">
        <v>631</v>
      </c>
      <c r="C16" s="366"/>
      <c r="D16" s="366"/>
      <c r="E16" s="366"/>
      <c r="F16" s="367"/>
      <c r="G16" s="43"/>
      <c r="H16" s="44"/>
    </row>
    <row r="17" spans="2:7" s="31" customFormat="1" ht="19.5" thickBot="1">
      <c r="B17" s="83"/>
      <c r="C17" s="70" t="s">
        <v>491</v>
      </c>
      <c r="D17" s="70" t="s">
        <v>492</v>
      </c>
      <c r="E17" s="70" t="s">
        <v>493</v>
      </c>
      <c r="F17" s="71" t="s">
        <v>494</v>
      </c>
      <c r="G17" s="45"/>
    </row>
    <row r="18" spans="2:7" s="31" customFormat="1" ht="33" customHeight="1">
      <c r="B18" s="47" t="s">
        <v>489</v>
      </c>
      <c r="C18" s="249">
        <v>15037831</v>
      </c>
      <c r="D18" s="249">
        <v>21964894</v>
      </c>
      <c r="E18" s="249">
        <v>21294187</v>
      </c>
      <c r="F18" s="250">
        <v>17835556</v>
      </c>
      <c r="G18" s="248"/>
    </row>
    <row r="19" spans="2:8" ht="33" customHeight="1">
      <c r="B19" s="184" t="s">
        <v>490</v>
      </c>
      <c r="C19" s="251"/>
      <c r="D19" s="251"/>
      <c r="E19" s="252"/>
      <c r="F19" s="253"/>
      <c r="G19" s="248"/>
      <c r="H19" s="21"/>
    </row>
    <row r="20" spans="2:8" ht="33" customHeight="1" thickBot="1">
      <c r="B20" s="185" t="s">
        <v>1</v>
      </c>
      <c r="C20" s="254">
        <f>SUM(C18:C19)</f>
        <v>15037831</v>
      </c>
      <c r="D20" s="254">
        <f>SUM(D18:D19)</f>
        <v>21964894</v>
      </c>
      <c r="E20" s="254">
        <f>SUM(E18:E19)</f>
        <v>21294187</v>
      </c>
      <c r="F20" s="254">
        <f>SUM(F18:F19)</f>
        <v>17835556</v>
      </c>
      <c r="G20" s="248"/>
      <c r="H20" s="21"/>
    </row>
    <row r="21" ht="33" customHeight="1">
      <c r="G21" s="30"/>
    </row>
    <row r="22" spans="2:7" ht="18.75" customHeight="1">
      <c r="B22" s="357" t="s">
        <v>495</v>
      </c>
      <c r="C22" s="357"/>
      <c r="D22" s="357"/>
      <c r="E22" s="357"/>
      <c r="F22" s="357"/>
      <c r="G22" s="357"/>
    </row>
    <row r="23" ht="18.75" customHeight="1">
      <c r="B23" s="46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2:W95"/>
  <sheetViews>
    <sheetView showGridLines="0" zoomScale="85" zoomScaleNormal="85" zoomScalePageLayoutView="0" workbookViewId="0" topLeftCell="D48">
      <selection activeCell="L16" sqref="L15:L16"/>
    </sheetView>
  </sheetViews>
  <sheetFormatPr defaultColWidth="9.140625" defaultRowHeight="12.75"/>
  <cols>
    <col min="1" max="1" width="9.140625" style="13" customWidth="1"/>
    <col min="2" max="2" width="6.140625" style="13" customWidth="1"/>
    <col min="3" max="3" width="78.57421875" style="13" customWidth="1"/>
    <col min="4" max="9" width="21.7109375" style="13" customWidth="1"/>
    <col min="10" max="10" width="18.7109375" style="13" customWidth="1"/>
    <col min="11" max="11" width="13.421875" style="246" customWidth="1"/>
    <col min="12" max="12" width="12.8515625" style="13" customWidth="1"/>
    <col min="13" max="13" width="12.421875" style="13" customWidth="1"/>
    <col min="14" max="14" width="14.421875" style="13" customWidth="1"/>
    <col min="15" max="15" width="15.140625" style="13" customWidth="1"/>
    <col min="16" max="16" width="11.28125" style="13" customWidth="1"/>
    <col min="17" max="17" width="13.140625" style="13" customWidth="1"/>
    <col min="18" max="18" width="13.00390625" style="13" customWidth="1"/>
    <col min="19" max="19" width="14.140625" style="13" customWidth="1"/>
    <col min="20" max="20" width="26.57421875" style="13" customWidth="1"/>
    <col min="21" max="16384" width="9.140625" style="13" customWidth="1"/>
  </cols>
  <sheetData>
    <row r="2" spans="6:9" ht="15.75">
      <c r="F2" s="13">
        <f>SUM(D8/D9)</f>
        <v>0.7206072351421189</v>
      </c>
      <c r="I2" s="72" t="s">
        <v>602</v>
      </c>
    </row>
    <row r="4" spans="2:9" ht="18.75">
      <c r="B4" s="376" t="s">
        <v>34</v>
      </c>
      <c r="C4" s="376"/>
      <c r="D4" s="376"/>
      <c r="E4" s="376"/>
      <c r="F4" s="376"/>
      <c r="G4" s="376"/>
      <c r="H4" s="376"/>
      <c r="I4" s="376"/>
    </row>
    <row r="5" spans="3:9" ht="16.5" thickBot="1">
      <c r="C5" s="73"/>
      <c r="D5" s="73"/>
      <c r="E5" s="73"/>
      <c r="F5" s="73"/>
      <c r="G5" s="73"/>
      <c r="H5" s="73"/>
      <c r="I5" s="72" t="s">
        <v>35</v>
      </c>
    </row>
    <row r="6" spans="2:23" ht="25.5" customHeight="1">
      <c r="B6" s="379" t="s">
        <v>506</v>
      </c>
      <c r="C6" s="381" t="s">
        <v>36</v>
      </c>
      <c r="D6" s="385" t="s">
        <v>607</v>
      </c>
      <c r="E6" s="377" t="s">
        <v>608</v>
      </c>
      <c r="F6" s="369" t="s">
        <v>609</v>
      </c>
      <c r="G6" s="369" t="s">
        <v>610</v>
      </c>
      <c r="H6" s="369" t="s">
        <v>611</v>
      </c>
      <c r="I6" s="371" t="s">
        <v>612</v>
      </c>
      <c r="J6" s="373"/>
      <c r="K6" s="374"/>
      <c r="L6" s="373"/>
      <c r="M6" s="368"/>
      <c r="N6" s="373"/>
      <c r="O6" s="368"/>
      <c r="P6" s="373"/>
      <c r="Q6" s="368"/>
      <c r="R6" s="368"/>
      <c r="S6" s="368"/>
      <c r="T6" s="75"/>
      <c r="U6" s="75"/>
      <c r="V6" s="75"/>
      <c r="W6" s="75"/>
    </row>
    <row r="7" spans="2:23" ht="36.75" customHeight="1" thickBot="1">
      <c r="B7" s="380"/>
      <c r="C7" s="382"/>
      <c r="D7" s="386"/>
      <c r="E7" s="378"/>
      <c r="F7" s="370"/>
      <c r="G7" s="370"/>
      <c r="H7" s="370"/>
      <c r="I7" s="372"/>
      <c r="J7" s="373"/>
      <c r="K7" s="375"/>
      <c r="L7" s="373"/>
      <c r="M7" s="373"/>
      <c r="N7" s="373"/>
      <c r="O7" s="368"/>
      <c r="P7" s="373"/>
      <c r="Q7" s="368"/>
      <c r="R7" s="368"/>
      <c r="S7" s="368"/>
      <c r="T7" s="75"/>
      <c r="U7" s="75"/>
      <c r="V7" s="75"/>
      <c r="W7" s="75"/>
    </row>
    <row r="8" spans="2:23" ht="36" customHeight="1">
      <c r="B8" s="180" t="s">
        <v>61</v>
      </c>
      <c r="C8" s="181" t="s">
        <v>145</v>
      </c>
      <c r="D8" s="193">
        <v>11155000</v>
      </c>
      <c r="E8" s="194">
        <v>10730000</v>
      </c>
      <c r="F8" s="194">
        <v>2500000</v>
      </c>
      <c r="G8" s="194">
        <v>2800000</v>
      </c>
      <c r="H8" s="194">
        <v>2800000</v>
      </c>
      <c r="I8" s="195">
        <v>2800000</v>
      </c>
      <c r="J8" s="212"/>
      <c r="K8" s="247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2:23" ht="36" customHeight="1">
      <c r="B9" s="172" t="s">
        <v>62</v>
      </c>
      <c r="C9" s="174" t="s">
        <v>146</v>
      </c>
      <c r="D9" s="196">
        <v>15480000</v>
      </c>
      <c r="E9" s="197">
        <v>14890000</v>
      </c>
      <c r="F9" s="197">
        <v>3359700</v>
      </c>
      <c r="G9" s="197">
        <v>3750300</v>
      </c>
      <c r="H9" s="197">
        <v>3750000</v>
      </c>
      <c r="I9" s="198">
        <v>3750000</v>
      </c>
      <c r="J9" s="212"/>
      <c r="K9" s="247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2:23" ht="36" customHeight="1">
      <c r="B10" s="172" t="s">
        <v>63</v>
      </c>
      <c r="C10" s="174" t="s">
        <v>147</v>
      </c>
      <c r="D10" s="196">
        <v>18295000</v>
      </c>
      <c r="E10" s="197">
        <v>17555351</v>
      </c>
      <c r="F10" s="197">
        <v>3961700</v>
      </c>
      <c r="G10" s="197">
        <v>4433000</v>
      </c>
      <c r="H10" s="197">
        <v>4432650</v>
      </c>
      <c r="I10" s="198">
        <v>4432650</v>
      </c>
      <c r="J10" s="212"/>
      <c r="K10" s="247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2:23" ht="36" customHeight="1">
      <c r="B11" s="172" t="s">
        <v>64</v>
      </c>
      <c r="C11" s="174" t="s">
        <v>148</v>
      </c>
      <c r="D11" s="206">
        <v>19</v>
      </c>
      <c r="E11" s="207">
        <v>18</v>
      </c>
      <c r="F11" s="207">
        <v>19</v>
      </c>
      <c r="G11" s="207">
        <v>19</v>
      </c>
      <c r="H11" s="207">
        <v>19</v>
      </c>
      <c r="I11" s="207">
        <v>19</v>
      </c>
      <c r="J11" s="212"/>
      <c r="K11" s="247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2:23" ht="36" customHeight="1">
      <c r="B12" s="172" t="s">
        <v>149</v>
      </c>
      <c r="C12" s="175" t="s">
        <v>150</v>
      </c>
      <c r="D12" s="208">
        <v>10</v>
      </c>
      <c r="E12" s="209">
        <v>10</v>
      </c>
      <c r="F12" s="209">
        <v>10</v>
      </c>
      <c r="G12" s="209">
        <v>10</v>
      </c>
      <c r="H12" s="209">
        <v>10</v>
      </c>
      <c r="I12" s="209">
        <v>10</v>
      </c>
      <c r="J12" s="212"/>
      <c r="K12" s="212"/>
      <c r="L12" s="212"/>
      <c r="M12" s="212"/>
      <c r="N12" s="212"/>
      <c r="O12" s="75"/>
      <c r="P12" s="75"/>
      <c r="Q12" s="75"/>
      <c r="R12" s="75"/>
      <c r="S12" s="75"/>
      <c r="T12" s="75"/>
      <c r="U12" s="75"/>
      <c r="V12" s="75"/>
      <c r="W12" s="75"/>
    </row>
    <row r="13" spans="2:23" ht="36" customHeight="1">
      <c r="B13" s="172" t="s">
        <v>151</v>
      </c>
      <c r="C13" s="175" t="s">
        <v>152</v>
      </c>
      <c r="D13" s="208">
        <v>9</v>
      </c>
      <c r="E13" s="209">
        <v>8</v>
      </c>
      <c r="F13" s="209">
        <v>9</v>
      </c>
      <c r="G13" s="209">
        <v>9</v>
      </c>
      <c r="H13" s="209">
        <v>9</v>
      </c>
      <c r="I13" s="209">
        <v>9</v>
      </c>
      <c r="J13" s="212"/>
      <c r="K13" s="247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4" spans="2:23" ht="36" customHeight="1">
      <c r="B14" s="172" t="s">
        <v>52</v>
      </c>
      <c r="C14" s="176" t="s">
        <v>38</v>
      </c>
      <c r="D14" s="199"/>
      <c r="E14" s="200"/>
      <c r="F14" s="200"/>
      <c r="G14" s="200"/>
      <c r="H14" s="200"/>
      <c r="I14" s="201"/>
      <c r="J14" s="212"/>
      <c r="K14" s="247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2:23" ht="36" customHeight="1">
      <c r="B15" s="172" t="s">
        <v>53</v>
      </c>
      <c r="C15" s="176" t="s">
        <v>484</v>
      </c>
      <c r="D15" s="199"/>
      <c r="E15" s="200"/>
      <c r="F15" s="200"/>
      <c r="G15" s="200"/>
      <c r="H15" s="200"/>
      <c r="I15" s="201"/>
      <c r="J15" s="212"/>
      <c r="K15" s="247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2:23" ht="36" customHeight="1">
      <c r="B16" s="172" t="s">
        <v>54</v>
      </c>
      <c r="C16" s="176" t="s">
        <v>39</v>
      </c>
      <c r="D16" s="199"/>
      <c r="E16" s="197"/>
      <c r="F16" s="197"/>
      <c r="G16" s="197"/>
      <c r="H16" s="197"/>
      <c r="I16" s="198"/>
      <c r="J16" s="212"/>
      <c r="K16" s="247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2:23" ht="36" customHeight="1">
      <c r="B17" s="172" t="s">
        <v>153</v>
      </c>
      <c r="C17" s="176" t="s">
        <v>497</v>
      </c>
      <c r="D17" s="196"/>
      <c r="E17" s="197"/>
      <c r="F17" s="197"/>
      <c r="G17" s="197"/>
      <c r="H17" s="197"/>
      <c r="I17" s="198"/>
      <c r="J17" s="212"/>
      <c r="K17" s="247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2:23" ht="36" customHeight="1">
      <c r="B18" s="172" t="s">
        <v>55</v>
      </c>
      <c r="C18" s="174" t="s">
        <v>40</v>
      </c>
      <c r="D18" s="199">
        <v>360000</v>
      </c>
      <c r="E18" s="197">
        <v>289000</v>
      </c>
      <c r="F18" s="197">
        <v>60000</v>
      </c>
      <c r="G18" s="197">
        <v>90000</v>
      </c>
      <c r="H18" s="197">
        <v>90000</v>
      </c>
      <c r="I18" s="198">
        <v>60000</v>
      </c>
      <c r="J18" s="212"/>
      <c r="K18" s="247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2:23" ht="36" customHeight="1">
      <c r="B19" s="172" t="s">
        <v>56</v>
      </c>
      <c r="C19" s="177" t="s">
        <v>483</v>
      </c>
      <c r="D19" s="205">
        <v>1</v>
      </c>
      <c r="E19" s="210">
        <v>1</v>
      </c>
      <c r="F19" s="210">
        <v>1</v>
      </c>
      <c r="G19" s="210">
        <v>1</v>
      </c>
      <c r="H19" s="210">
        <v>1</v>
      </c>
      <c r="I19" s="211">
        <v>1</v>
      </c>
      <c r="J19" s="212"/>
      <c r="K19" s="247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2:23" ht="36" customHeight="1">
      <c r="B20" s="172" t="s">
        <v>57</v>
      </c>
      <c r="C20" s="174" t="s">
        <v>41</v>
      </c>
      <c r="D20" s="196"/>
      <c r="E20" s="197"/>
      <c r="F20" s="197"/>
      <c r="G20" s="197"/>
      <c r="H20" s="197"/>
      <c r="I20" s="198"/>
      <c r="J20" s="212"/>
      <c r="K20" s="247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</row>
    <row r="21" spans="2:23" ht="36" customHeight="1">
      <c r="B21" s="172" t="s">
        <v>58</v>
      </c>
      <c r="C21" s="176" t="s">
        <v>496</v>
      </c>
      <c r="D21" s="196"/>
      <c r="E21" s="197"/>
      <c r="F21" s="197"/>
      <c r="G21" s="197"/>
      <c r="H21" s="197"/>
      <c r="I21" s="198"/>
      <c r="J21" s="212"/>
      <c r="K21" s="247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</row>
    <row r="22" spans="2:23" ht="36" customHeight="1">
      <c r="B22" s="172" t="s">
        <v>119</v>
      </c>
      <c r="C22" s="174" t="s">
        <v>69</v>
      </c>
      <c r="D22" s="196"/>
      <c r="E22" s="197"/>
      <c r="F22" s="197"/>
      <c r="G22" s="197"/>
      <c r="H22" s="197"/>
      <c r="I22" s="198"/>
      <c r="J22" s="212"/>
      <c r="K22" s="247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</row>
    <row r="23" spans="2:23" ht="36" customHeight="1">
      <c r="B23" s="172" t="s">
        <v>22</v>
      </c>
      <c r="C23" s="174" t="s">
        <v>500</v>
      </c>
      <c r="D23" s="196"/>
      <c r="E23" s="197"/>
      <c r="F23" s="197"/>
      <c r="G23" s="197"/>
      <c r="H23" s="197"/>
      <c r="I23" s="198"/>
      <c r="J23" s="212"/>
      <c r="K23" s="247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</row>
    <row r="24" spans="2:23" ht="36" customHeight="1">
      <c r="B24" s="172" t="s">
        <v>121</v>
      </c>
      <c r="C24" s="174" t="s">
        <v>596</v>
      </c>
      <c r="D24" s="196">
        <v>1326000</v>
      </c>
      <c r="E24" s="197">
        <v>1270000</v>
      </c>
      <c r="F24" s="197">
        <v>322619</v>
      </c>
      <c r="G24" s="197">
        <v>331794</v>
      </c>
      <c r="H24" s="197">
        <v>331794</v>
      </c>
      <c r="I24" s="197">
        <v>331793</v>
      </c>
      <c r="J24" s="212"/>
      <c r="K24" s="247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2:23" ht="36" customHeight="1">
      <c r="B25" s="172" t="s">
        <v>154</v>
      </c>
      <c r="C25" s="174" t="s">
        <v>595</v>
      </c>
      <c r="D25" s="205">
        <v>3</v>
      </c>
      <c r="E25" s="210">
        <v>3</v>
      </c>
      <c r="F25" s="210">
        <v>3</v>
      </c>
      <c r="G25" s="210">
        <v>3</v>
      </c>
      <c r="H25" s="210">
        <v>3</v>
      </c>
      <c r="I25" s="210">
        <v>3</v>
      </c>
      <c r="J25" s="212"/>
      <c r="K25" s="247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2:23" ht="36" customHeight="1">
      <c r="B26" s="172" t="s">
        <v>155</v>
      </c>
      <c r="C26" s="174" t="s">
        <v>482</v>
      </c>
      <c r="D26" s="196"/>
      <c r="E26" s="197"/>
      <c r="F26" s="197"/>
      <c r="G26" s="197"/>
      <c r="H26" s="197"/>
      <c r="I26" s="198"/>
      <c r="J26" s="212"/>
      <c r="K26" s="247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ht="36" customHeight="1">
      <c r="B27" s="172" t="s">
        <v>156</v>
      </c>
      <c r="C27" s="174" t="s">
        <v>499</v>
      </c>
      <c r="D27" s="196"/>
      <c r="E27" s="197"/>
      <c r="F27" s="197"/>
      <c r="G27" s="197"/>
      <c r="H27" s="197"/>
      <c r="I27" s="198"/>
      <c r="J27" s="212"/>
      <c r="K27" s="247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</row>
    <row r="28" spans="2:23" ht="36" customHeight="1">
      <c r="B28" s="172" t="s">
        <v>157</v>
      </c>
      <c r="C28" s="174" t="s">
        <v>42</v>
      </c>
      <c r="D28" s="196">
        <v>550000</v>
      </c>
      <c r="E28" s="197">
        <v>510000</v>
      </c>
      <c r="F28" s="197">
        <v>130000</v>
      </c>
      <c r="G28" s="197">
        <v>130000</v>
      </c>
      <c r="H28" s="197">
        <v>120000</v>
      </c>
      <c r="I28" s="198">
        <v>130000</v>
      </c>
      <c r="J28" s="212"/>
      <c r="K28" s="247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</row>
    <row r="29" spans="2:23" ht="36" customHeight="1">
      <c r="B29" s="172" t="s">
        <v>158</v>
      </c>
      <c r="C29" s="174" t="s">
        <v>25</v>
      </c>
      <c r="D29" s="196"/>
      <c r="E29" s="197"/>
      <c r="F29" s="197"/>
      <c r="G29" s="197"/>
      <c r="H29" s="197"/>
      <c r="I29" s="198"/>
      <c r="J29" s="212"/>
      <c r="K29" s="247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2:23" ht="36" customHeight="1">
      <c r="B30" s="172" t="s">
        <v>123</v>
      </c>
      <c r="C30" s="178" t="s">
        <v>26</v>
      </c>
      <c r="D30" s="196"/>
      <c r="E30" s="197">
        <v>0</v>
      </c>
      <c r="F30" s="197">
        <v>0</v>
      </c>
      <c r="G30" s="197">
        <v>15000</v>
      </c>
      <c r="H30" s="197">
        <v>15000</v>
      </c>
      <c r="I30" s="198">
        <v>10000</v>
      </c>
      <c r="J30" s="212"/>
      <c r="K30" s="247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2:23" ht="36" customHeight="1">
      <c r="B31" s="172" t="s">
        <v>124</v>
      </c>
      <c r="C31" s="174" t="s">
        <v>43</v>
      </c>
      <c r="D31" s="196"/>
      <c r="E31" s="197"/>
      <c r="F31" s="197"/>
      <c r="G31" s="197"/>
      <c r="H31" s="197"/>
      <c r="I31" s="198"/>
      <c r="J31" s="212"/>
      <c r="K31" s="247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2:23" ht="36" customHeight="1">
      <c r="B32" s="172" t="s">
        <v>481</v>
      </c>
      <c r="C32" s="174" t="s">
        <v>45</v>
      </c>
      <c r="D32" s="196"/>
      <c r="E32" s="197"/>
      <c r="F32" s="197"/>
      <c r="G32" s="197"/>
      <c r="H32" s="197"/>
      <c r="I32" s="198"/>
      <c r="J32" s="212"/>
      <c r="K32" s="247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2:23" ht="36" customHeight="1">
      <c r="B33" s="172" t="s">
        <v>23</v>
      </c>
      <c r="C33" s="174" t="s">
        <v>44</v>
      </c>
      <c r="D33" s="196"/>
      <c r="E33" s="197"/>
      <c r="F33" s="197"/>
      <c r="G33" s="197"/>
      <c r="H33" s="197"/>
      <c r="I33" s="198"/>
      <c r="J33" s="212"/>
      <c r="K33" s="247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</row>
    <row r="34" spans="2:23" ht="36" customHeight="1">
      <c r="B34" s="172" t="s">
        <v>159</v>
      </c>
      <c r="C34" s="174" t="s">
        <v>46</v>
      </c>
      <c r="D34" s="196"/>
      <c r="E34" s="197"/>
      <c r="F34" s="197"/>
      <c r="G34" s="197"/>
      <c r="H34" s="197"/>
      <c r="I34" s="198"/>
      <c r="J34" s="212"/>
      <c r="K34" s="247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</row>
    <row r="35" spans="2:23" ht="36" customHeight="1">
      <c r="B35" s="172" t="s">
        <v>160</v>
      </c>
      <c r="C35" s="174" t="s">
        <v>47</v>
      </c>
      <c r="D35" s="196"/>
      <c r="E35" s="197"/>
      <c r="F35" s="197"/>
      <c r="G35" s="197"/>
      <c r="H35" s="197"/>
      <c r="I35" s="198"/>
      <c r="J35" s="212"/>
      <c r="K35" s="247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</row>
    <row r="36" spans="2:23" ht="36" customHeight="1">
      <c r="B36" s="172" t="s">
        <v>125</v>
      </c>
      <c r="C36" s="174" t="s">
        <v>48</v>
      </c>
      <c r="D36" s="196"/>
      <c r="E36" s="197"/>
      <c r="F36" s="197"/>
      <c r="G36" s="197"/>
      <c r="H36" s="197"/>
      <c r="I36" s="198"/>
      <c r="J36" s="212"/>
      <c r="K36" s="247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 ht="36" customHeight="1" thickBot="1">
      <c r="B37" s="173" t="s">
        <v>161</v>
      </c>
      <c r="C37" s="179" t="s">
        <v>49</v>
      </c>
      <c r="D37" s="202">
        <v>270000</v>
      </c>
      <c r="E37" s="203">
        <v>200000</v>
      </c>
      <c r="F37" s="203"/>
      <c r="G37" s="203"/>
      <c r="H37" s="203"/>
      <c r="I37" s="204">
        <v>60000</v>
      </c>
      <c r="J37" s="212"/>
      <c r="K37" s="247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2:23" ht="15.75">
      <c r="B38" s="74"/>
      <c r="C38" s="76"/>
      <c r="D38" s="76"/>
      <c r="E38" s="76"/>
      <c r="F38" s="76"/>
      <c r="G38" s="76"/>
      <c r="H38" s="76"/>
      <c r="I38" s="76"/>
      <c r="J38" s="75"/>
      <c r="K38" s="247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</row>
    <row r="39" spans="2:23" ht="19.5" customHeight="1">
      <c r="B39" s="74"/>
      <c r="C39" s="384" t="s">
        <v>501</v>
      </c>
      <c r="D39" s="384"/>
      <c r="E39" s="78"/>
      <c r="F39" s="74"/>
      <c r="G39" s="74"/>
      <c r="H39" s="75"/>
      <c r="I39" s="75"/>
      <c r="J39" s="75"/>
      <c r="K39" s="247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</row>
    <row r="40" spans="2:23" ht="18.75" customHeight="1">
      <c r="B40" s="74"/>
      <c r="C40" s="383" t="s">
        <v>498</v>
      </c>
      <c r="D40" s="383"/>
      <c r="E40" s="383"/>
      <c r="F40" s="76"/>
      <c r="G40" s="76"/>
      <c r="H40" s="76"/>
      <c r="I40" s="76"/>
      <c r="J40" s="75"/>
      <c r="K40" s="247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</row>
    <row r="41" spans="2:23" ht="15.75">
      <c r="B41" s="74"/>
      <c r="C41" s="76"/>
      <c r="D41" s="76"/>
      <c r="E41" s="76"/>
      <c r="F41" s="76"/>
      <c r="G41" s="76"/>
      <c r="H41" s="76"/>
      <c r="I41" s="76"/>
      <c r="J41" s="75"/>
      <c r="K41" s="247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</row>
    <row r="42" spans="3:23" ht="24" customHeight="1">
      <c r="C42" s="77"/>
      <c r="D42" s="75"/>
      <c r="E42" s="75"/>
      <c r="F42" s="75"/>
      <c r="G42" s="75"/>
      <c r="H42" s="75"/>
      <c r="I42" s="75"/>
      <c r="J42" s="75"/>
      <c r="K42" s="247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</row>
    <row r="43" spans="2:23" ht="15.75">
      <c r="B43" s="74"/>
      <c r="C43" s="76"/>
      <c r="D43" s="75"/>
      <c r="E43" s="75"/>
      <c r="F43" s="75"/>
      <c r="G43" s="75"/>
      <c r="H43" s="75"/>
      <c r="I43" s="75"/>
      <c r="J43" s="75"/>
      <c r="K43" s="247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</row>
    <row r="44" spans="2:23" ht="15.75">
      <c r="B44" s="74"/>
      <c r="C44" s="75"/>
      <c r="D44" s="75"/>
      <c r="E44" s="75"/>
      <c r="F44" s="75"/>
      <c r="G44" s="75"/>
      <c r="H44" s="75"/>
      <c r="I44" s="75"/>
      <c r="J44" s="75"/>
      <c r="K44" s="247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</row>
    <row r="45" spans="2:23" ht="15.75">
      <c r="B45" s="74"/>
      <c r="C45" s="75"/>
      <c r="D45" s="76"/>
      <c r="E45" s="76"/>
      <c r="F45" s="76"/>
      <c r="G45" s="76"/>
      <c r="H45" s="76"/>
      <c r="I45" s="76"/>
      <c r="J45" s="75"/>
      <c r="K45" s="247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</row>
    <row r="46" spans="2:23" ht="15.75">
      <c r="B46" s="74"/>
      <c r="C46" s="75"/>
      <c r="D46" s="76"/>
      <c r="E46" s="76"/>
      <c r="F46" s="76"/>
      <c r="G46" s="76"/>
      <c r="H46" s="76"/>
      <c r="I46" s="76"/>
      <c r="J46" s="75"/>
      <c r="K46" s="247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</row>
    <row r="47" spans="2:23" ht="15.75">
      <c r="B47" s="74"/>
      <c r="C47" s="76"/>
      <c r="D47" s="76"/>
      <c r="E47" s="76"/>
      <c r="F47" s="76"/>
      <c r="G47" s="76"/>
      <c r="H47" s="76"/>
      <c r="I47" s="76"/>
      <c r="J47" s="75"/>
      <c r="K47" s="247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</row>
    <row r="48" spans="2:23" ht="15.75">
      <c r="B48" s="74"/>
      <c r="C48" s="76"/>
      <c r="D48" s="76"/>
      <c r="E48" s="76"/>
      <c r="F48" s="76"/>
      <c r="G48" s="76"/>
      <c r="H48" s="76"/>
      <c r="I48" s="76"/>
      <c r="J48" s="75"/>
      <c r="K48" s="247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2:23" ht="15.75">
      <c r="B49" s="74"/>
      <c r="C49" s="76"/>
      <c r="D49" s="76"/>
      <c r="E49" s="76"/>
      <c r="F49" s="76"/>
      <c r="G49" s="76"/>
      <c r="H49" s="76"/>
      <c r="I49" s="76"/>
      <c r="J49" s="75"/>
      <c r="K49" s="247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</row>
    <row r="50" spans="2:15" ht="15.75">
      <c r="B50" s="74"/>
      <c r="C50" s="76"/>
      <c r="D50" s="76"/>
      <c r="E50" s="76"/>
      <c r="F50" s="76"/>
      <c r="G50" s="76"/>
      <c r="H50" s="76"/>
      <c r="I50" s="76"/>
      <c r="J50" s="75"/>
      <c r="K50" s="247"/>
      <c r="L50" s="75"/>
      <c r="M50" s="75"/>
      <c r="N50" s="75"/>
      <c r="O50" s="75"/>
    </row>
    <row r="51" spans="2:15" ht="15.75">
      <c r="B51" s="74"/>
      <c r="C51" s="76"/>
      <c r="D51" s="75"/>
      <c r="E51" s="75"/>
      <c r="F51" s="75"/>
      <c r="G51" s="75"/>
      <c r="H51" s="75"/>
      <c r="I51" s="75"/>
      <c r="J51" s="75"/>
      <c r="K51" s="247"/>
      <c r="L51" s="75"/>
      <c r="M51" s="75"/>
      <c r="N51" s="75"/>
      <c r="O51" s="75"/>
    </row>
    <row r="52" spans="2:15" ht="15.75">
      <c r="B52" s="74"/>
      <c r="C52" s="76"/>
      <c r="D52" s="75"/>
      <c r="E52" s="75"/>
      <c r="F52" s="75"/>
      <c r="G52" s="75"/>
      <c r="H52" s="75"/>
      <c r="I52" s="75"/>
      <c r="J52" s="75"/>
      <c r="K52" s="247"/>
      <c r="L52" s="75"/>
      <c r="M52" s="75"/>
      <c r="N52" s="75"/>
      <c r="O52" s="75"/>
    </row>
    <row r="53" spans="2:15" ht="15.75">
      <c r="B53" s="74"/>
      <c r="C53" s="75"/>
      <c r="D53" s="75"/>
      <c r="E53" s="75"/>
      <c r="F53" s="75"/>
      <c r="G53" s="75"/>
      <c r="H53" s="75"/>
      <c r="I53" s="75"/>
      <c r="J53" s="75"/>
      <c r="K53" s="247"/>
      <c r="L53" s="75"/>
      <c r="M53" s="75"/>
      <c r="N53" s="75"/>
      <c r="O53" s="75"/>
    </row>
    <row r="54" spans="2:15" ht="15.75">
      <c r="B54" s="74"/>
      <c r="C54" s="75"/>
      <c r="D54" s="76"/>
      <c r="E54" s="76"/>
      <c r="F54" s="76"/>
      <c r="G54" s="76"/>
      <c r="H54" s="76"/>
      <c r="I54" s="76"/>
      <c r="J54" s="75"/>
      <c r="K54" s="247"/>
      <c r="L54" s="75"/>
      <c r="M54" s="75"/>
      <c r="N54" s="75"/>
      <c r="O54" s="75"/>
    </row>
    <row r="55" spans="2:15" ht="15.75">
      <c r="B55" s="74"/>
      <c r="C55" s="75"/>
      <c r="D55" s="76"/>
      <c r="E55" s="76"/>
      <c r="F55" s="76"/>
      <c r="G55" s="76"/>
      <c r="H55" s="76"/>
      <c r="I55" s="76"/>
      <c r="J55" s="75"/>
      <c r="K55" s="247"/>
      <c r="L55" s="75"/>
      <c r="M55" s="75"/>
      <c r="N55" s="75"/>
      <c r="O55" s="75"/>
    </row>
    <row r="56" spans="2:15" ht="15.75">
      <c r="B56" s="74"/>
      <c r="C56" s="76"/>
      <c r="D56" s="76"/>
      <c r="E56" s="76"/>
      <c r="F56" s="76"/>
      <c r="G56" s="76"/>
      <c r="H56" s="76"/>
      <c r="I56" s="76"/>
      <c r="J56" s="75"/>
      <c r="K56" s="247"/>
      <c r="L56" s="75"/>
      <c r="M56" s="75"/>
      <c r="N56" s="75"/>
      <c r="O56" s="75"/>
    </row>
    <row r="57" spans="2:15" ht="15.75">
      <c r="B57" s="74"/>
      <c r="C57" s="76"/>
      <c r="D57" s="76"/>
      <c r="E57" s="76"/>
      <c r="F57" s="76"/>
      <c r="G57" s="76"/>
      <c r="H57" s="76"/>
      <c r="I57" s="76"/>
      <c r="J57" s="75"/>
      <c r="K57" s="247"/>
      <c r="L57" s="75"/>
      <c r="M57" s="75"/>
      <c r="N57" s="75"/>
      <c r="O57" s="75"/>
    </row>
    <row r="58" spans="2:15" ht="15.75">
      <c r="B58" s="74"/>
      <c r="C58" s="76"/>
      <c r="D58" s="75"/>
      <c r="E58" s="75"/>
      <c r="F58" s="75"/>
      <c r="G58" s="75"/>
      <c r="H58" s="75"/>
      <c r="I58" s="75"/>
      <c r="J58" s="75"/>
      <c r="K58" s="247"/>
      <c r="L58" s="75"/>
      <c r="M58" s="75"/>
      <c r="N58" s="75"/>
      <c r="O58" s="75"/>
    </row>
    <row r="59" spans="2:15" ht="15.75">
      <c r="B59" s="74"/>
      <c r="C59" s="76"/>
      <c r="D59" s="75"/>
      <c r="E59" s="75"/>
      <c r="F59" s="75"/>
      <c r="G59" s="75"/>
      <c r="H59" s="75"/>
      <c r="I59" s="75"/>
      <c r="J59" s="75"/>
      <c r="K59" s="247"/>
      <c r="L59" s="75"/>
      <c r="M59" s="75"/>
      <c r="N59" s="75"/>
      <c r="O59" s="75"/>
    </row>
    <row r="60" spans="2:15" ht="15.75">
      <c r="B60" s="75"/>
      <c r="C60" s="75"/>
      <c r="D60" s="75"/>
      <c r="E60" s="75"/>
      <c r="F60" s="75"/>
      <c r="G60" s="75"/>
      <c r="H60" s="75"/>
      <c r="I60" s="75"/>
      <c r="J60" s="75"/>
      <c r="K60" s="247"/>
      <c r="L60" s="75"/>
      <c r="M60" s="75"/>
      <c r="N60" s="75"/>
      <c r="O60" s="75"/>
    </row>
    <row r="61" spans="2:15" ht="15.75">
      <c r="B61" s="75"/>
      <c r="C61" s="75"/>
      <c r="D61" s="75"/>
      <c r="E61" s="75"/>
      <c r="F61" s="75"/>
      <c r="G61" s="75"/>
      <c r="H61" s="75"/>
      <c r="I61" s="75"/>
      <c r="J61" s="75"/>
      <c r="K61" s="247"/>
      <c r="L61" s="75"/>
      <c r="M61" s="75"/>
      <c r="N61" s="75"/>
      <c r="O61" s="75"/>
    </row>
    <row r="62" spans="2:15" ht="15.75">
      <c r="B62" s="75"/>
      <c r="C62" s="75"/>
      <c r="D62" s="75"/>
      <c r="E62" s="75"/>
      <c r="F62" s="75"/>
      <c r="G62" s="75"/>
      <c r="H62" s="75"/>
      <c r="I62" s="75"/>
      <c r="J62" s="75"/>
      <c r="K62" s="247"/>
      <c r="L62" s="75"/>
      <c r="M62" s="75"/>
      <c r="N62" s="75"/>
      <c r="O62" s="75"/>
    </row>
    <row r="63" spans="2:15" ht="15.75">
      <c r="B63" s="75"/>
      <c r="C63" s="75"/>
      <c r="D63" s="75"/>
      <c r="E63" s="75"/>
      <c r="F63" s="75"/>
      <c r="G63" s="75"/>
      <c r="H63" s="75"/>
      <c r="I63" s="75"/>
      <c r="J63" s="75"/>
      <c r="K63" s="247"/>
      <c r="L63" s="75"/>
      <c r="M63" s="75"/>
      <c r="N63" s="75"/>
      <c r="O63" s="75"/>
    </row>
    <row r="64" spans="2:15" ht="15.75">
      <c r="B64" s="75"/>
      <c r="C64" s="75"/>
      <c r="D64" s="75"/>
      <c r="E64" s="75"/>
      <c r="F64" s="75"/>
      <c r="G64" s="75"/>
      <c r="H64" s="75"/>
      <c r="I64" s="75"/>
      <c r="J64" s="75"/>
      <c r="K64" s="247"/>
      <c r="L64" s="75"/>
      <c r="M64" s="75"/>
      <c r="N64" s="75"/>
      <c r="O64" s="75"/>
    </row>
    <row r="65" spans="2:15" ht="15.75">
      <c r="B65" s="75"/>
      <c r="C65" s="75"/>
      <c r="D65" s="75"/>
      <c r="E65" s="75"/>
      <c r="F65" s="75"/>
      <c r="G65" s="75"/>
      <c r="H65" s="75"/>
      <c r="I65" s="75"/>
      <c r="J65" s="75"/>
      <c r="K65" s="247"/>
      <c r="L65" s="75"/>
      <c r="M65" s="75"/>
      <c r="N65" s="75"/>
      <c r="O65" s="75"/>
    </row>
    <row r="66" spans="2:15" ht="15.75">
      <c r="B66" s="75"/>
      <c r="C66" s="75"/>
      <c r="D66" s="75"/>
      <c r="E66" s="75"/>
      <c r="F66" s="75"/>
      <c r="G66" s="75"/>
      <c r="H66" s="75"/>
      <c r="I66" s="75"/>
      <c r="J66" s="75"/>
      <c r="K66" s="247"/>
      <c r="L66" s="75"/>
      <c r="M66" s="75"/>
      <c r="N66" s="75"/>
      <c r="O66" s="75"/>
    </row>
    <row r="67" spans="2:15" ht="15.75">
      <c r="B67" s="75"/>
      <c r="C67" s="75"/>
      <c r="D67" s="75"/>
      <c r="E67" s="75"/>
      <c r="F67" s="75"/>
      <c r="G67" s="75"/>
      <c r="H67" s="75"/>
      <c r="I67" s="75"/>
      <c r="J67" s="75"/>
      <c r="K67" s="247"/>
      <c r="L67" s="75"/>
      <c r="M67" s="75"/>
      <c r="N67" s="75"/>
      <c r="O67" s="75"/>
    </row>
    <row r="68" spans="2:15" ht="15.75">
      <c r="B68" s="75"/>
      <c r="C68" s="75"/>
      <c r="D68" s="75"/>
      <c r="E68" s="75"/>
      <c r="F68" s="75"/>
      <c r="G68" s="75"/>
      <c r="H68" s="75"/>
      <c r="I68" s="75"/>
      <c r="J68" s="75"/>
      <c r="K68" s="247"/>
      <c r="L68" s="75"/>
      <c r="M68" s="75"/>
      <c r="N68" s="75"/>
      <c r="O68" s="75"/>
    </row>
    <row r="69" spans="2:15" ht="15.75">
      <c r="B69" s="75"/>
      <c r="C69" s="75"/>
      <c r="D69" s="75"/>
      <c r="E69" s="75"/>
      <c r="F69" s="75"/>
      <c r="G69" s="75"/>
      <c r="H69" s="75"/>
      <c r="I69" s="75"/>
      <c r="J69" s="75"/>
      <c r="K69" s="247"/>
      <c r="L69" s="75"/>
      <c r="M69" s="75"/>
      <c r="N69" s="75"/>
      <c r="O69" s="75"/>
    </row>
    <row r="70" spans="2:15" ht="15.75">
      <c r="B70" s="75"/>
      <c r="C70" s="75"/>
      <c r="D70" s="75"/>
      <c r="E70" s="75"/>
      <c r="F70" s="75"/>
      <c r="G70" s="75"/>
      <c r="H70" s="75"/>
      <c r="I70" s="75"/>
      <c r="J70" s="75"/>
      <c r="K70" s="247"/>
      <c r="L70" s="75"/>
      <c r="M70" s="75"/>
      <c r="N70" s="75"/>
      <c r="O70" s="75"/>
    </row>
    <row r="71" spans="2:15" ht="15.75">
      <c r="B71" s="75"/>
      <c r="C71" s="75"/>
      <c r="D71" s="75"/>
      <c r="E71" s="75"/>
      <c r="F71" s="75"/>
      <c r="G71" s="75"/>
      <c r="H71" s="75"/>
      <c r="I71" s="75"/>
      <c r="J71" s="75"/>
      <c r="K71" s="247"/>
      <c r="L71" s="75"/>
      <c r="M71" s="75"/>
      <c r="N71" s="75"/>
      <c r="O71" s="75"/>
    </row>
    <row r="72" spans="2:15" ht="15.75">
      <c r="B72" s="75"/>
      <c r="C72" s="75"/>
      <c r="D72" s="75"/>
      <c r="E72" s="75"/>
      <c r="F72" s="75"/>
      <c r="G72" s="75"/>
      <c r="H72" s="75"/>
      <c r="I72" s="75"/>
      <c r="J72" s="75"/>
      <c r="K72" s="247"/>
      <c r="L72" s="75"/>
      <c r="M72" s="75"/>
      <c r="N72" s="75"/>
      <c r="O72" s="75"/>
    </row>
    <row r="73" spans="2:15" ht="15.75">
      <c r="B73" s="75"/>
      <c r="C73" s="75"/>
      <c r="D73" s="75"/>
      <c r="E73" s="75"/>
      <c r="F73" s="75"/>
      <c r="G73" s="75"/>
      <c r="H73" s="75"/>
      <c r="I73" s="75"/>
      <c r="J73" s="75"/>
      <c r="K73" s="247"/>
      <c r="L73" s="75"/>
      <c r="M73" s="75"/>
      <c r="N73" s="75"/>
      <c r="O73" s="75"/>
    </row>
    <row r="74" spans="2:15" ht="15.75">
      <c r="B74" s="75"/>
      <c r="C74" s="75"/>
      <c r="D74" s="75"/>
      <c r="E74" s="75"/>
      <c r="F74" s="75"/>
      <c r="G74" s="75"/>
      <c r="H74" s="75"/>
      <c r="I74" s="75"/>
      <c r="J74" s="75"/>
      <c r="K74" s="247"/>
      <c r="L74" s="75"/>
      <c r="M74" s="75"/>
      <c r="N74" s="75"/>
      <c r="O74" s="75"/>
    </row>
    <row r="75" spans="2:15" ht="15.75">
      <c r="B75" s="75"/>
      <c r="C75" s="75"/>
      <c r="D75" s="75"/>
      <c r="E75" s="75"/>
      <c r="F75" s="75"/>
      <c r="G75" s="75"/>
      <c r="H75" s="75"/>
      <c r="I75" s="75"/>
      <c r="J75" s="75"/>
      <c r="K75" s="247"/>
      <c r="L75" s="75"/>
      <c r="M75" s="75"/>
      <c r="N75" s="75"/>
      <c r="O75" s="75"/>
    </row>
    <row r="76" spans="2:15" ht="15.75">
      <c r="B76" s="75"/>
      <c r="C76" s="75"/>
      <c r="D76" s="75"/>
      <c r="E76" s="75"/>
      <c r="F76" s="75"/>
      <c r="G76" s="75"/>
      <c r="H76" s="75"/>
      <c r="I76" s="75"/>
      <c r="J76" s="75"/>
      <c r="K76" s="247"/>
      <c r="L76" s="75"/>
      <c r="M76" s="75"/>
      <c r="N76" s="75"/>
      <c r="O76" s="75"/>
    </row>
    <row r="77" spans="2:15" ht="15.75">
      <c r="B77" s="75"/>
      <c r="C77" s="75"/>
      <c r="D77" s="75"/>
      <c r="E77" s="75"/>
      <c r="F77" s="75"/>
      <c r="G77" s="75"/>
      <c r="H77" s="75"/>
      <c r="I77" s="75"/>
      <c r="J77" s="75"/>
      <c r="K77" s="247"/>
      <c r="L77" s="75"/>
      <c r="M77" s="75"/>
      <c r="N77" s="75"/>
      <c r="O77" s="75"/>
    </row>
    <row r="78" spans="2:15" ht="15.75">
      <c r="B78" s="75"/>
      <c r="C78" s="75"/>
      <c r="D78" s="75"/>
      <c r="E78" s="75"/>
      <c r="F78" s="75"/>
      <c r="G78" s="75"/>
      <c r="H78" s="75"/>
      <c r="I78" s="75"/>
      <c r="J78" s="75"/>
      <c r="K78" s="247"/>
      <c r="L78" s="75"/>
      <c r="M78" s="75"/>
      <c r="N78" s="75"/>
      <c r="O78" s="75"/>
    </row>
    <row r="79" spans="2:15" ht="15.75">
      <c r="B79" s="75"/>
      <c r="C79" s="75"/>
      <c r="D79" s="75"/>
      <c r="E79" s="75"/>
      <c r="F79" s="75"/>
      <c r="G79" s="75"/>
      <c r="H79" s="75"/>
      <c r="I79" s="75"/>
      <c r="J79" s="75"/>
      <c r="K79" s="247"/>
      <c r="L79" s="75"/>
      <c r="M79" s="75"/>
      <c r="N79" s="75"/>
      <c r="O79" s="75"/>
    </row>
    <row r="80" spans="2:15" ht="15.75">
      <c r="B80" s="75"/>
      <c r="C80" s="75"/>
      <c r="D80" s="75"/>
      <c r="E80" s="75"/>
      <c r="F80" s="75"/>
      <c r="G80" s="75"/>
      <c r="H80" s="75"/>
      <c r="I80" s="75"/>
      <c r="J80" s="75"/>
      <c r="K80" s="247"/>
      <c r="L80" s="75"/>
      <c r="M80" s="75"/>
      <c r="N80" s="75"/>
      <c r="O80" s="75"/>
    </row>
    <row r="81" spans="2:15" ht="15.75">
      <c r="B81" s="75"/>
      <c r="C81" s="75"/>
      <c r="D81" s="75"/>
      <c r="E81" s="75"/>
      <c r="F81" s="75"/>
      <c r="G81" s="75"/>
      <c r="H81" s="75"/>
      <c r="I81" s="75"/>
      <c r="J81" s="75"/>
      <c r="K81" s="247"/>
      <c r="L81" s="75"/>
      <c r="M81" s="75"/>
      <c r="N81" s="75"/>
      <c r="O81" s="75"/>
    </row>
    <row r="82" spans="2:15" ht="15.75">
      <c r="B82" s="75"/>
      <c r="C82" s="75"/>
      <c r="D82" s="75"/>
      <c r="E82" s="75"/>
      <c r="F82" s="75"/>
      <c r="G82" s="75"/>
      <c r="H82" s="75"/>
      <c r="I82" s="75"/>
      <c r="J82" s="75"/>
      <c r="K82" s="247"/>
      <c r="L82" s="75"/>
      <c r="M82" s="75"/>
      <c r="N82" s="75"/>
      <c r="O82" s="75"/>
    </row>
    <row r="83" spans="2:15" ht="15.75">
      <c r="B83" s="75"/>
      <c r="C83" s="75"/>
      <c r="D83" s="75"/>
      <c r="E83" s="75"/>
      <c r="F83" s="75"/>
      <c r="G83" s="75"/>
      <c r="H83" s="75"/>
      <c r="I83" s="75"/>
      <c r="J83" s="75"/>
      <c r="K83" s="247"/>
      <c r="L83" s="75"/>
      <c r="M83" s="75"/>
      <c r="N83" s="75"/>
      <c r="O83" s="75"/>
    </row>
    <row r="84" spans="2:15" ht="15.75">
      <c r="B84" s="75"/>
      <c r="C84" s="75"/>
      <c r="D84" s="75"/>
      <c r="E84" s="75"/>
      <c r="F84" s="75"/>
      <c r="G84" s="75"/>
      <c r="H84" s="75"/>
      <c r="I84" s="75"/>
      <c r="J84" s="75"/>
      <c r="K84" s="247"/>
      <c r="L84" s="75"/>
      <c r="M84" s="75"/>
      <c r="N84" s="75"/>
      <c r="O84" s="75"/>
    </row>
    <row r="85" spans="2:15" ht="15.75">
      <c r="B85" s="75"/>
      <c r="C85" s="75"/>
      <c r="D85" s="75"/>
      <c r="E85" s="75"/>
      <c r="F85" s="75"/>
      <c r="G85" s="75"/>
      <c r="H85" s="75"/>
      <c r="I85" s="75"/>
      <c r="J85" s="75"/>
      <c r="K85" s="247"/>
      <c r="L85" s="75"/>
      <c r="M85" s="75"/>
      <c r="N85" s="75"/>
      <c r="O85" s="75"/>
    </row>
    <row r="86" spans="2:15" ht="15.75">
      <c r="B86" s="75"/>
      <c r="C86" s="75"/>
      <c r="D86" s="75"/>
      <c r="E86" s="75"/>
      <c r="F86" s="75"/>
      <c r="G86" s="75"/>
      <c r="H86" s="75"/>
      <c r="I86" s="75"/>
      <c r="J86" s="75"/>
      <c r="K86" s="247"/>
      <c r="L86" s="75"/>
      <c r="M86" s="75"/>
      <c r="N86" s="75"/>
      <c r="O86" s="75"/>
    </row>
    <row r="87" spans="2:15" ht="15.75">
      <c r="B87" s="75"/>
      <c r="C87" s="75"/>
      <c r="D87" s="75"/>
      <c r="E87" s="75"/>
      <c r="F87" s="75"/>
      <c r="G87" s="75"/>
      <c r="H87" s="75"/>
      <c r="I87" s="75"/>
      <c r="J87" s="75"/>
      <c r="K87" s="247"/>
      <c r="L87" s="75"/>
      <c r="M87" s="75"/>
      <c r="N87" s="75"/>
      <c r="O87" s="75"/>
    </row>
    <row r="88" spans="2:15" ht="15.75">
      <c r="B88" s="75"/>
      <c r="C88" s="75"/>
      <c r="D88" s="75"/>
      <c r="E88" s="75"/>
      <c r="F88" s="75"/>
      <c r="G88" s="75"/>
      <c r="H88" s="75"/>
      <c r="I88" s="75"/>
      <c r="J88" s="75"/>
      <c r="K88" s="247"/>
      <c r="L88" s="75"/>
      <c r="M88" s="75"/>
      <c r="N88" s="75"/>
      <c r="O88" s="75"/>
    </row>
    <row r="89" spans="2:15" ht="15.75">
      <c r="B89" s="75"/>
      <c r="C89" s="75"/>
      <c r="D89" s="75"/>
      <c r="E89" s="75"/>
      <c r="F89" s="75"/>
      <c r="G89" s="75"/>
      <c r="H89" s="75"/>
      <c r="I89" s="75"/>
      <c r="J89" s="75"/>
      <c r="K89" s="247"/>
      <c r="L89" s="75"/>
      <c r="M89" s="75"/>
      <c r="N89" s="75"/>
      <c r="O89" s="75"/>
    </row>
    <row r="90" spans="2:15" ht="15.75">
      <c r="B90" s="75"/>
      <c r="C90" s="75"/>
      <c r="D90" s="75"/>
      <c r="E90" s="75"/>
      <c r="F90" s="75"/>
      <c r="G90" s="75"/>
      <c r="H90" s="75"/>
      <c r="I90" s="75"/>
      <c r="J90" s="75"/>
      <c r="K90" s="247"/>
      <c r="L90" s="75"/>
      <c r="M90" s="75"/>
      <c r="N90" s="75"/>
      <c r="O90" s="75"/>
    </row>
    <row r="91" spans="2:15" ht="15.75">
      <c r="B91" s="75"/>
      <c r="C91" s="75"/>
      <c r="D91" s="75"/>
      <c r="E91" s="75"/>
      <c r="F91" s="75"/>
      <c r="G91" s="75"/>
      <c r="H91" s="75"/>
      <c r="I91" s="75"/>
      <c r="J91" s="75"/>
      <c r="K91" s="247"/>
      <c r="L91" s="75"/>
      <c r="M91" s="75"/>
      <c r="N91" s="75"/>
      <c r="O91" s="75"/>
    </row>
    <row r="92" spans="2:15" ht="15.75">
      <c r="B92" s="75"/>
      <c r="C92" s="75"/>
      <c r="D92" s="75"/>
      <c r="E92" s="75"/>
      <c r="F92" s="75"/>
      <c r="G92" s="75"/>
      <c r="H92" s="75"/>
      <c r="I92" s="75"/>
      <c r="J92" s="75"/>
      <c r="K92" s="247"/>
      <c r="L92" s="75"/>
      <c r="M92" s="75"/>
      <c r="N92" s="75"/>
      <c r="O92" s="75"/>
    </row>
    <row r="93" spans="2:15" ht="15.75">
      <c r="B93" s="75"/>
      <c r="C93" s="75"/>
      <c r="D93" s="75"/>
      <c r="E93" s="75"/>
      <c r="F93" s="75"/>
      <c r="G93" s="75"/>
      <c r="H93" s="75"/>
      <c r="I93" s="75"/>
      <c r="J93" s="75"/>
      <c r="K93" s="247"/>
      <c r="L93" s="75"/>
      <c r="M93" s="75"/>
      <c r="N93" s="75"/>
      <c r="O93" s="75"/>
    </row>
    <row r="94" spans="2:15" ht="15.75">
      <c r="B94" s="75"/>
      <c r="C94" s="75"/>
      <c r="J94" s="75"/>
      <c r="K94" s="247"/>
      <c r="L94" s="75"/>
      <c r="M94" s="75"/>
      <c r="N94" s="75"/>
      <c r="O94" s="75"/>
    </row>
    <row r="95" spans="2:15" ht="15.75">
      <c r="B95" s="75"/>
      <c r="C95" s="75"/>
      <c r="J95" s="75"/>
      <c r="K95" s="247"/>
      <c r="L95" s="75"/>
      <c r="M95" s="75"/>
      <c r="N95" s="75"/>
      <c r="O95" s="75"/>
    </row>
  </sheetData>
  <sheetProtection/>
  <mergeCells count="21">
    <mergeCell ref="C40:E40"/>
    <mergeCell ref="C39:D39"/>
    <mergeCell ref="P6:P7"/>
    <mergeCell ref="D6:D7"/>
    <mergeCell ref="Q6:Q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G6:G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2:Q70"/>
  <sheetViews>
    <sheetView zoomScalePageLayoutView="0" workbookViewId="0" topLeftCell="B45">
      <selection activeCell="C46" sqref="C46:O46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4" width="10.8515625" style="0" customWidth="1"/>
    <col min="5" max="5" width="14.140625" style="0" customWidth="1"/>
    <col min="6" max="6" width="12.57421875" style="0" customWidth="1"/>
    <col min="7" max="7" width="12.7109375" style="0" customWidth="1"/>
    <col min="8" max="8" width="14.140625" style="0" customWidth="1"/>
    <col min="9" max="13" width="12.7109375" style="0" customWidth="1"/>
    <col min="14" max="14" width="13.421875" style="0" customWidth="1"/>
    <col min="15" max="15" width="14.57421875" style="0" customWidth="1"/>
    <col min="16" max="16" width="13.421875" style="0" bestFit="1" customWidth="1"/>
    <col min="17" max="17" width="10.421875" style="0" customWidth="1"/>
    <col min="18" max="255" width="9.140625" style="0" customWidth="1"/>
  </cols>
  <sheetData>
    <row r="2" ht="12.75">
      <c r="O2" s="187" t="s">
        <v>603</v>
      </c>
    </row>
    <row r="4" spans="3:15" s="18" customFormat="1" ht="16.5">
      <c r="C4" s="387" t="s">
        <v>613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</row>
    <row r="5" spans="3:15" s="18" customFormat="1" ht="14.25" thickBot="1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187" t="s">
        <v>35</v>
      </c>
    </row>
    <row r="6" spans="3:15" s="18" customFormat="1" ht="15" customHeight="1">
      <c r="C6" s="396" t="s">
        <v>616</v>
      </c>
      <c r="D6" s="399" t="s">
        <v>1</v>
      </c>
      <c r="E6" s="400"/>
      <c r="F6" s="401"/>
      <c r="G6" s="388" t="s">
        <v>597</v>
      </c>
      <c r="H6" s="389"/>
      <c r="I6" s="390"/>
      <c r="J6" s="391" t="s">
        <v>70</v>
      </c>
      <c r="K6" s="392"/>
      <c r="L6" s="393"/>
      <c r="M6" s="388" t="s">
        <v>71</v>
      </c>
      <c r="N6" s="389"/>
      <c r="O6" s="390"/>
    </row>
    <row r="7" spans="3:15" s="18" customFormat="1" ht="12.75" customHeight="1">
      <c r="C7" s="397"/>
      <c r="D7" s="402" t="s">
        <v>37</v>
      </c>
      <c r="E7" s="394" t="s">
        <v>477</v>
      </c>
      <c r="F7" s="404" t="s">
        <v>505</v>
      </c>
      <c r="G7" s="402" t="s">
        <v>37</v>
      </c>
      <c r="H7" s="394" t="s">
        <v>477</v>
      </c>
      <c r="I7" s="404" t="s">
        <v>505</v>
      </c>
      <c r="J7" s="402" t="s">
        <v>37</v>
      </c>
      <c r="K7" s="394" t="s">
        <v>477</v>
      </c>
      <c r="L7" s="404" t="s">
        <v>505</v>
      </c>
      <c r="M7" s="402" t="s">
        <v>37</v>
      </c>
      <c r="N7" s="394" t="s">
        <v>477</v>
      </c>
      <c r="O7" s="404" t="s">
        <v>505</v>
      </c>
    </row>
    <row r="8" spans="3:15" s="18" customFormat="1" ht="21.75" customHeight="1" thickBot="1">
      <c r="C8" s="398"/>
      <c r="D8" s="403"/>
      <c r="E8" s="395"/>
      <c r="F8" s="405"/>
      <c r="G8" s="403"/>
      <c r="H8" s="395"/>
      <c r="I8" s="405"/>
      <c r="J8" s="403"/>
      <c r="K8" s="395"/>
      <c r="L8" s="405"/>
      <c r="M8" s="403"/>
      <c r="N8" s="395"/>
      <c r="O8" s="405"/>
    </row>
    <row r="9" spans="3:15" s="18" customFormat="1" ht="15">
      <c r="C9" s="65" t="s">
        <v>72</v>
      </c>
      <c r="D9" s="192">
        <v>18</v>
      </c>
      <c r="E9" s="190">
        <v>1251157.8</v>
      </c>
      <c r="F9" s="221">
        <f>SUM(E9/D9)</f>
        <v>69508.76666666666</v>
      </c>
      <c r="G9" s="222">
        <f>SUM(D9-J9-M9)</f>
        <v>17</v>
      </c>
      <c r="H9" s="188">
        <f>SUM(E9-K9-N9)</f>
        <v>1109392.6600000001</v>
      </c>
      <c r="I9" s="214">
        <f>SUM(H9/G9)</f>
        <v>65258.39176470589</v>
      </c>
      <c r="J9" s="213">
        <v>0</v>
      </c>
      <c r="K9" s="188">
        <v>0</v>
      </c>
      <c r="L9" s="214">
        <v>0</v>
      </c>
      <c r="M9" s="215">
        <v>1</v>
      </c>
      <c r="N9" s="190">
        <v>141765.14</v>
      </c>
      <c r="O9" s="214">
        <f>SUM(N9/M9)</f>
        <v>141765.14</v>
      </c>
    </row>
    <row r="10" spans="3:15" s="18" customFormat="1" ht="15">
      <c r="C10" s="66" t="s">
        <v>73</v>
      </c>
      <c r="D10" s="218">
        <v>18</v>
      </c>
      <c r="E10" s="191">
        <v>1226615.57</v>
      </c>
      <c r="F10" s="221">
        <f aca="true" t="shared" si="0" ref="F10:F20">SUM(E10/D10)</f>
        <v>68145.30944444444</v>
      </c>
      <c r="G10" s="222">
        <f aca="true" t="shared" si="1" ref="G10:G20">SUM(D10-J10-M10)</f>
        <v>17</v>
      </c>
      <c r="H10" s="188">
        <f aca="true" t="shared" si="2" ref="H10:H20">SUM(E10-K10-N10)</f>
        <v>1086363.12</v>
      </c>
      <c r="I10" s="214">
        <f aca="true" t="shared" si="3" ref="I10:I20">SUM(H10/G10)</f>
        <v>63903.712941176476</v>
      </c>
      <c r="J10" s="213">
        <v>0</v>
      </c>
      <c r="K10" s="188">
        <v>0</v>
      </c>
      <c r="L10" s="214">
        <v>0</v>
      </c>
      <c r="M10" s="215">
        <v>1</v>
      </c>
      <c r="N10" s="191">
        <v>140252.45</v>
      </c>
      <c r="O10" s="214">
        <f aca="true" t="shared" si="4" ref="O10:O20">SUM(N10/M10)</f>
        <v>140252.45</v>
      </c>
    </row>
    <row r="11" spans="3:15" s="18" customFormat="1" ht="15">
      <c r="C11" s="66" t="s">
        <v>74</v>
      </c>
      <c r="D11" s="218">
        <v>18</v>
      </c>
      <c r="E11" s="191">
        <v>1245443.64</v>
      </c>
      <c r="F11" s="221">
        <f t="shared" si="0"/>
        <v>69191.31333333332</v>
      </c>
      <c r="G11" s="222">
        <f t="shared" si="1"/>
        <v>17</v>
      </c>
      <c r="H11" s="188">
        <f t="shared" si="2"/>
        <v>1103907.7799999998</v>
      </c>
      <c r="I11" s="214">
        <f t="shared" si="3"/>
        <v>64935.75176470587</v>
      </c>
      <c r="J11" s="213">
        <v>0</v>
      </c>
      <c r="K11" s="188">
        <v>0</v>
      </c>
      <c r="L11" s="214">
        <v>0</v>
      </c>
      <c r="M11" s="215">
        <v>1</v>
      </c>
      <c r="N11" s="191">
        <v>141535.86</v>
      </c>
      <c r="O11" s="214">
        <f t="shared" si="4"/>
        <v>141535.86</v>
      </c>
    </row>
    <row r="12" spans="3:15" s="18" customFormat="1" ht="15">
      <c r="C12" s="66" t="s">
        <v>75</v>
      </c>
      <c r="D12" s="218">
        <v>18</v>
      </c>
      <c r="E12" s="191">
        <v>1239142.62</v>
      </c>
      <c r="F12" s="221">
        <f t="shared" si="0"/>
        <v>68841.25666666667</v>
      </c>
      <c r="G12" s="222">
        <f t="shared" si="1"/>
        <v>17</v>
      </c>
      <c r="H12" s="188">
        <f t="shared" si="2"/>
        <v>1098849.6500000001</v>
      </c>
      <c r="I12" s="214">
        <f t="shared" si="3"/>
        <v>64638.21470588236</v>
      </c>
      <c r="J12" s="213">
        <v>0</v>
      </c>
      <c r="K12" s="188">
        <v>0</v>
      </c>
      <c r="L12" s="214">
        <v>0</v>
      </c>
      <c r="M12" s="215">
        <v>1</v>
      </c>
      <c r="N12" s="191">
        <v>140292.97</v>
      </c>
      <c r="O12" s="214">
        <f t="shared" si="4"/>
        <v>140292.97</v>
      </c>
    </row>
    <row r="13" spans="3:15" s="18" customFormat="1" ht="15">
      <c r="C13" s="66" t="s">
        <v>76</v>
      </c>
      <c r="D13" s="218">
        <v>19</v>
      </c>
      <c r="E13" s="191">
        <v>1290981.25</v>
      </c>
      <c r="F13" s="221">
        <f t="shared" si="0"/>
        <v>67946.38157894737</v>
      </c>
      <c r="G13" s="222">
        <f t="shared" si="1"/>
        <v>17</v>
      </c>
      <c r="H13" s="188">
        <f t="shared" si="2"/>
        <v>1118777.3499999999</v>
      </c>
      <c r="I13" s="214">
        <f t="shared" si="3"/>
        <v>65810.43235294116</v>
      </c>
      <c r="J13" s="216">
        <v>1</v>
      </c>
      <c r="K13" s="189">
        <v>27165.86</v>
      </c>
      <c r="L13" s="217">
        <f>SUM(K13/J13)</f>
        <v>27165.86</v>
      </c>
      <c r="M13" s="215">
        <v>1</v>
      </c>
      <c r="N13" s="191">
        <v>145038.04</v>
      </c>
      <c r="O13" s="214">
        <f t="shared" si="4"/>
        <v>145038.04</v>
      </c>
    </row>
    <row r="14" spans="3:15" s="18" customFormat="1" ht="15">
      <c r="C14" s="66" t="s">
        <v>77</v>
      </c>
      <c r="D14" s="218">
        <v>18</v>
      </c>
      <c r="E14" s="191">
        <v>1262918.32</v>
      </c>
      <c r="F14" s="221">
        <f t="shared" si="0"/>
        <v>70162.1288888889</v>
      </c>
      <c r="G14" s="222">
        <f t="shared" si="1"/>
        <v>17</v>
      </c>
      <c r="H14" s="188">
        <f t="shared" si="2"/>
        <v>1120517</v>
      </c>
      <c r="I14" s="214">
        <f t="shared" si="3"/>
        <v>65912.76470588235</v>
      </c>
      <c r="J14" s="216">
        <v>0</v>
      </c>
      <c r="K14" s="189">
        <v>0</v>
      </c>
      <c r="L14" s="217">
        <v>0</v>
      </c>
      <c r="M14" s="215">
        <v>1</v>
      </c>
      <c r="N14" s="191">
        <v>142401.32</v>
      </c>
      <c r="O14" s="214">
        <f t="shared" si="4"/>
        <v>142401.32</v>
      </c>
    </row>
    <row r="15" spans="3:15" s="18" customFormat="1" ht="15">
      <c r="C15" s="66" t="s">
        <v>78</v>
      </c>
      <c r="D15" s="218">
        <v>18</v>
      </c>
      <c r="E15" s="191">
        <v>1258510.34</v>
      </c>
      <c r="F15" s="221">
        <f t="shared" si="0"/>
        <v>69917.24111111111</v>
      </c>
      <c r="G15" s="222">
        <f t="shared" si="1"/>
        <v>17</v>
      </c>
      <c r="H15" s="188">
        <f t="shared" si="2"/>
        <v>1118636.78</v>
      </c>
      <c r="I15" s="214">
        <f t="shared" si="3"/>
        <v>65802.16352941177</v>
      </c>
      <c r="J15" s="216">
        <v>0</v>
      </c>
      <c r="K15" s="189">
        <v>0</v>
      </c>
      <c r="L15" s="217">
        <v>0</v>
      </c>
      <c r="M15" s="215">
        <v>1</v>
      </c>
      <c r="N15" s="191">
        <v>139873.56</v>
      </c>
      <c r="O15" s="214">
        <f t="shared" si="4"/>
        <v>139873.56</v>
      </c>
    </row>
    <row r="16" spans="3:15" s="18" customFormat="1" ht="15">
      <c r="C16" s="66" t="s">
        <v>79</v>
      </c>
      <c r="D16" s="218">
        <v>18</v>
      </c>
      <c r="E16" s="191">
        <v>1275243.32</v>
      </c>
      <c r="F16" s="221">
        <f t="shared" si="0"/>
        <v>70846.85111111111</v>
      </c>
      <c r="G16" s="222">
        <f t="shared" si="1"/>
        <v>17</v>
      </c>
      <c r="H16" s="188">
        <f t="shared" si="2"/>
        <v>1133707.46</v>
      </c>
      <c r="I16" s="214">
        <f t="shared" si="3"/>
        <v>66688.67411764705</v>
      </c>
      <c r="J16" s="216">
        <v>0</v>
      </c>
      <c r="K16" s="189">
        <v>0</v>
      </c>
      <c r="L16" s="217">
        <v>0</v>
      </c>
      <c r="M16" s="215">
        <v>1</v>
      </c>
      <c r="N16" s="191">
        <v>141535.86</v>
      </c>
      <c r="O16" s="214">
        <f t="shared" si="4"/>
        <v>141535.86</v>
      </c>
    </row>
    <row r="17" spans="3:15" s="18" customFormat="1" ht="15">
      <c r="C17" s="66" t="s">
        <v>80</v>
      </c>
      <c r="D17" s="218">
        <v>18</v>
      </c>
      <c r="E17" s="191">
        <v>1204964.4</v>
      </c>
      <c r="F17" s="221">
        <f t="shared" si="0"/>
        <v>66942.46666666666</v>
      </c>
      <c r="G17" s="222">
        <f t="shared" si="1"/>
        <v>17</v>
      </c>
      <c r="H17" s="188">
        <f t="shared" si="2"/>
        <v>1065432.8699999999</v>
      </c>
      <c r="I17" s="214">
        <f t="shared" si="3"/>
        <v>62672.521764705874</v>
      </c>
      <c r="J17" s="216">
        <v>0</v>
      </c>
      <c r="K17" s="189">
        <v>0</v>
      </c>
      <c r="L17" s="217">
        <v>0</v>
      </c>
      <c r="M17" s="215">
        <v>1</v>
      </c>
      <c r="N17" s="191">
        <v>139531.53</v>
      </c>
      <c r="O17" s="214">
        <f t="shared" si="4"/>
        <v>139531.53</v>
      </c>
    </row>
    <row r="18" spans="3:15" s="18" customFormat="1" ht="15">
      <c r="C18" s="66" t="s">
        <v>81</v>
      </c>
      <c r="D18" s="218">
        <v>18</v>
      </c>
      <c r="E18" s="191">
        <v>1196482.5</v>
      </c>
      <c r="F18" s="221">
        <f t="shared" si="0"/>
        <v>66471.25</v>
      </c>
      <c r="G18" s="222">
        <f t="shared" si="1"/>
        <v>17</v>
      </c>
      <c r="H18" s="188">
        <f t="shared" si="2"/>
        <v>1054442.72</v>
      </c>
      <c r="I18" s="214">
        <f t="shared" si="3"/>
        <v>62026.04235294118</v>
      </c>
      <c r="J18" s="216">
        <v>0</v>
      </c>
      <c r="K18" s="189">
        <v>0</v>
      </c>
      <c r="L18" s="217">
        <v>0</v>
      </c>
      <c r="M18" s="215">
        <v>1</v>
      </c>
      <c r="N18" s="191">
        <v>142039.78</v>
      </c>
      <c r="O18" s="214">
        <f t="shared" si="4"/>
        <v>142039.78</v>
      </c>
    </row>
    <row r="19" spans="3:15" s="18" customFormat="1" ht="15">
      <c r="C19" s="66" t="s">
        <v>82</v>
      </c>
      <c r="D19" s="218">
        <v>18</v>
      </c>
      <c r="E19" s="191">
        <v>1148518.19</v>
      </c>
      <c r="F19" s="221">
        <f t="shared" si="0"/>
        <v>63806.56611111111</v>
      </c>
      <c r="G19" s="222">
        <f t="shared" si="1"/>
        <v>17</v>
      </c>
      <c r="H19" s="188">
        <f t="shared" si="2"/>
        <v>1006230.7</v>
      </c>
      <c r="I19" s="214">
        <f t="shared" si="3"/>
        <v>59190.041176470586</v>
      </c>
      <c r="J19" s="216">
        <v>0</v>
      </c>
      <c r="K19" s="189">
        <v>0</v>
      </c>
      <c r="L19" s="217">
        <v>0</v>
      </c>
      <c r="M19" s="215">
        <v>1</v>
      </c>
      <c r="N19" s="191">
        <v>142287.49</v>
      </c>
      <c r="O19" s="214">
        <f t="shared" si="4"/>
        <v>142287.49</v>
      </c>
    </row>
    <row r="20" spans="3:15" s="18" customFormat="1" ht="15">
      <c r="C20" s="66" t="s">
        <v>641</v>
      </c>
      <c r="D20" s="218">
        <v>18</v>
      </c>
      <c r="E20" s="191">
        <v>1146729.59</v>
      </c>
      <c r="F20" s="221">
        <f t="shared" si="0"/>
        <v>63707.19944444445</v>
      </c>
      <c r="G20" s="222">
        <f t="shared" si="1"/>
        <v>17</v>
      </c>
      <c r="H20" s="188">
        <f t="shared" si="2"/>
        <v>1004957.43</v>
      </c>
      <c r="I20" s="214">
        <f t="shared" si="3"/>
        <v>59115.14294117648</v>
      </c>
      <c r="J20" s="216">
        <v>0</v>
      </c>
      <c r="K20" s="189">
        <v>0</v>
      </c>
      <c r="L20" s="217">
        <v>0</v>
      </c>
      <c r="M20" s="215">
        <v>1</v>
      </c>
      <c r="N20" s="191">
        <v>141772.16</v>
      </c>
      <c r="O20" s="214">
        <f t="shared" si="4"/>
        <v>141772.16</v>
      </c>
    </row>
    <row r="21" spans="3:15" s="18" customFormat="1" ht="15">
      <c r="C21" s="67" t="s">
        <v>1</v>
      </c>
      <c r="D21" s="218">
        <f>SUM(D9:D20)</f>
        <v>217</v>
      </c>
      <c r="E21" s="257">
        <f aca="true" t="shared" si="5" ref="E21:N21">SUM(E9:E20)</f>
        <v>14746707.540000001</v>
      </c>
      <c r="F21" s="257">
        <f t="shared" si="5"/>
        <v>815486.7310233918</v>
      </c>
      <c r="G21" s="218">
        <f t="shared" si="5"/>
        <v>204</v>
      </c>
      <c r="H21" s="218">
        <f t="shared" si="5"/>
        <v>13021215.52</v>
      </c>
      <c r="I21" s="218">
        <f t="shared" si="5"/>
        <v>765953.8541176469</v>
      </c>
      <c r="J21" s="218">
        <f t="shared" si="5"/>
        <v>1</v>
      </c>
      <c r="K21" s="257">
        <f t="shared" si="5"/>
        <v>27165.86</v>
      </c>
      <c r="L21" s="257">
        <f t="shared" si="5"/>
        <v>27165.86</v>
      </c>
      <c r="M21" s="218">
        <f t="shared" si="5"/>
        <v>12</v>
      </c>
      <c r="N21" s="257">
        <f t="shared" si="5"/>
        <v>1698326.1600000001</v>
      </c>
      <c r="O21" s="257">
        <f>SUM(O9:O20)</f>
        <v>1698326.1600000001</v>
      </c>
    </row>
    <row r="22" spans="3:15" s="18" customFormat="1" ht="15.75" thickBot="1">
      <c r="C22" s="68" t="s">
        <v>84</v>
      </c>
      <c r="D22" s="219">
        <f>SUM(D21/12)</f>
        <v>18.083333333333332</v>
      </c>
      <c r="E22" s="220">
        <f aca="true" t="shared" si="6" ref="E22:O22">SUM(E21/12)</f>
        <v>1228892.2950000002</v>
      </c>
      <c r="F22" s="220">
        <f t="shared" si="6"/>
        <v>67957.22758528266</v>
      </c>
      <c r="G22" s="219">
        <f t="shared" si="6"/>
        <v>17</v>
      </c>
      <c r="H22" s="220">
        <f t="shared" si="6"/>
        <v>1085101.2933333332</v>
      </c>
      <c r="I22" s="220">
        <f t="shared" si="6"/>
        <v>63829.48784313724</v>
      </c>
      <c r="J22" s="219">
        <f t="shared" si="6"/>
        <v>0.08333333333333333</v>
      </c>
      <c r="K22" s="219">
        <f t="shared" si="6"/>
        <v>2263.8216666666667</v>
      </c>
      <c r="L22" s="219">
        <f t="shared" si="6"/>
        <v>2263.8216666666667</v>
      </c>
      <c r="M22" s="219">
        <f t="shared" si="6"/>
        <v>1</v>
      </c>
      <c r="N22" s="219">
        <f t="shared" si="6"/>
        <v>141527.18000000002</v>
      </c>
      <c r="O22" s="219">
        <f t="shared" si="6"/>
        <v>141527.18000000002</v>
      </c>
    </row>
    <row r="23" spans="3:15" s="18" customFormat="1" ht="12.75"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50"/>
    </row>
    <row r="24" spans="3:15" s="18" customFormat="1" ht="12.75">
      <c r="C24" s="50" t="s">
        <v>642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3:15" s="18" customFormat="1" ht="12.75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3:15" s="18" customFormat="1" ht="12.7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3:15" s="18" customFormat="1" ht="16.5">
      <c r="C27" s="387" t="s">
        <v>615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</row>
    <row r="28" spans="3:15" s="18" customFormat="1" ht="15.75" thickBot="1">
      <c r="C28" s="62"/>
      <c r="D28" s="63"/>
      <c r="E28" s="63"/>
      <c r="F28" s="63"/>
      <c r="G28" s="63"/>
      <c r="H28" s="64"/>
      <c r="I28" s="64"/>
      <c r="J28" s="64"/>
      <c r="K28" s="64"/>
      <c r="L28" s="64"/>
      <c r="M28" s="64"/>
      <c r="N28" s="49"/>
      <c r="O28" s="187" t="s">
        <v>35</v>
      </c>
    </row>
    <row r="29" spans="3:16" s="18" customFormat="1" ht="15" customHeight="1">
      <c r="C29" s="396" t="s">
        <v>617</v>
      </c>
      <c r="D29" s="399" t="s">
        <v>1</v>
      </c>
      <c r="E29" s="400"/>
      <c r="F29" s="401"/>
      <c r="G29" s="388" t="s">
        <v>478</v>
      </c>
      <c r="H29" s="389"/>
      <c r="I29" s="390"/>
      <c r="J29" s="391" t="s">
        <v>70</v>
      </c>
      <c r="K29" s="392"/>
      <c r="L29" s="393"/>
      <c r="M29" s="388" t="s">
        <v>71</v>
      </c>
      <c r="N29" s="389"/>
      <c r="O29" s="390"/>
      <c r="P29" s="25"/>
    </row>
    <row r="30" spans="3:15" s="18" customFormat="1" ht="12.75" customHeight="1">
      <c r="C30" s="397"/>
      <c r="D30" s="402" t="s">
        <v>37</v>
      </c>
      <c r="E30" s="394" t="s">
        <v>477</v>
      </c>
      <c r="F30" s="404" t="s">
        <v>505</v>
      </c>
      <c r="G30" s="402" t="s">
        <v>37</v>
      </c>
      <c r="H30" s="394" t="s">
        <v>477</v>
      </c>
      <c r="I30" s="404" t="s">
        <v>505</v>
      </c>
      <c r="J30" s="402" t="s">
        <v>37</v>
      </c>
      <c r="K30" s="394" t="s">
        <v>477</v>
      </c>
      <c r="L30" s="404" t="s">
        <v>505</v>
      </c>
      <c r="M30" s="402" t="s">
        <v>37</v>
      </c>
      <c r="N30" s="394" t="s">
        <v>477</v>
      </c>
      <c r="O30" s="404" t="s">
        <v>505</v>
      </c>
    </row>
    <row r="31" spans="2:15" s="18" customFormat="1" ht="21.75" customHeight="1" thickBot="1">
      <c r="B31" s="182"/>
      <c r="C31" s="407"/>
      <c r="D31" s="403"/>
      <c r="E31" s="395"/>
      <c r="F31" s="405"/>
      <c r="G31" s="403"/>
      <c r="H31" s="395"/>
      <c r="I31" s="405"/>
      <c r="J31" s="403"/>
      <c r="K31" s="395"/>
      <c r="L31" s="405"/>
      <c r="M31" s="403"/>
      <c r="N31" s="395"/>
      <c r="O31" s="405"/>
    </row>
    <row r="32" spans="2:16" s="18" customFormat="1" ht="14.25" customHeight="1">
      <c r="B32" s="182"/>
      <c r="C32" s="258" t="s">
        <v>72</v>
      </c>
      <c r="D32" s="215">
        <v>18</v>
      </c>
      <c r="E32" s="190">
        <v>1109100</v>
      </c>
      <c r="F32" s="223">
        <f>SUM(E32/D32)</f>
        <v>61616.666666666664</v>
      </c>
      <c r="G32" s="222">
        <f>SUM(D32-J32-M32)</f>
        <v>17</v>
      </c>
      <c r="H32" s="188">
        <f>SUM(E32-K32-N32)</f>
        <v>966100</v>
      </c>
      <c r="I32" s="214"/>
      <c r="J32" s="213"/>
      <c r="K32" s="188"/>
      <c r="L32" s="214"/>
      <c r="M32" s="215">
        <v>1</v>
      </c>
      <c r="N32" s="190">
        <v>143000</v>
      </c>
      <c r="O32" s="214">
        <f>SUM(N32/M32)</f>
        <v>143000</v>
      </c>
      <c r="P32" s="239"/>
    </row>
    <row r="33" spans="2:15" s="18" customFormat="1" ht="14.25" customHeight="1">
      <c r="B33" s="182"/>
      <c r="C33" s="259" t="s">
        <v>73</v>
      </c>
      <c r="D33" s="215">
        <v>18</v>
      </c>
      <c r="E33" s="190">
        <v>1093200</v>
      </c>
      <c r="F33" s="223">
        <f aca="true" t="shared" si="7" ref="F33:F43">SUM(E33/D33)</f>
        <v>60733.333333333336</v>
      </c>
      <c r="G33" s="222">
        <f aca="true" t="shared" si="8" ref="G33:G43">SUM(D33-J33-M33)</f>
        <v>17</v>
      </c>
      <c r="H33" s="188">
        <f aca="true" t="shared" si="9" ref="H33:H43">SUM(E33-K33-N33)</f>
        <v>952200</v>
      </c>
      <c r="I33" s="217"/>
      <c r="J33" s="213"/>
      <c r="K33" s="188"/>
      <c r="L33" s="214"/>
      <c r="M33" s="215">
        <v>1</v>
      </c>
      <c r="N33" s="190">
        <v>141000</v>
      </c>
      <c r="O33" s="214">
        <f aca="true" t="shared" si="10" ref="O33:O43">SUM(N33/M33)</f>
        <v>141000</v>
      </c>
    </row>
    <row r="34" spans="2:16" s="18" customFormat="1" ht="14.25" customHeight="1">
      <c r="B34" s="182"/>
      <c r="C34" s="259" t="s">
        <v>74</v>
      </c>
      <c r="D34" s="215">
        <v>19</v>
      </c>
      <c r="E34" s="190">
        <v>1157400</v>
      </c>
      <c r="F34" s="223">
        <f t="shared" si="7"/>
        <v>60915.78947368421</v>
      </c>
      <c r="G34" s="222">
        <f t="shared" si="8"/>
        <v>17</v>
      </c>
      <c r="H34" s="188">
        <f t="shared" si="9"/>
        <v>956400</v>
      </c>
      <c r="I34" s="217"/>
      <c r="J34" s="213">
        <v>1</v>
      </c>
      <c r="K34" s="188">
        <v>59000</v>
      </c>
      <c r="L34" s="214">
        <v>0</v>
      </c>
      <c r="M34" s="215">
        <v>1</v>
      </c>
      <c r="N34" s="190">
        <v>142000</v>
      </c>
      <c r="O34" s="214">
        <f t="shared" si="10"/>
        <v>142000</v>
      </c>
      <c r="P34" s="239"/>
    </row>
    <row r="35" spans="2:15" s="18" customFormat="1" ht="14.25" customHeight="1">
      <c r="B35" s="182"/>
      <c r="C35" s="259" t="s">
        <v>75</v>
      </c>
      <c r="D35" s="215">
        <v>19</v>
      </c>
      <c r="E35" s="190">
        <v>1250300</v>
      </c>
      <c r="F35" s="223">
        <f t="shared" si="7"/>
        <v>65805.26315789473</v>
      </c>
      <c r="G35" s="222">
        <f t="shared" si="8"/>
        <v>17</v>
      </c>
      <c r="H35" s="188">
        <f t="shared" si="9"/>
        <v>1040300</v>
      </c>
      <c r="I35" s="217"/>
      <c r="J35" s="213">
        <v>1</v>
      </c>
      <c r="K35" s="188">
        <v>65000</v>
      </c>
      <c r="L35" s="214">
        <v>0</v>
      </c>
      <c r="M35" s="215">
        <v>1</v>
      </c>
      <c r="N35" s="190">
        <v>145000</v>
      </c>
      <c r="O35" s="214">
        <f t="shared" si="10"/>
        <v>145000</v>
      </c>
    </row>
    <row r="36" spans="2:16" s="18" customFormat="1" ht="14.25" customHeight="1">
      <c r="B36" s="182"/>
      <c r="C36" s="259" t="s">
        <v>76</v>
      </c>
      <c r="D36" s="215">
        <v>19</v>
      </c>
      <c r="E36" s="190">
        <v>1250000</v>
      </c>
      <c r="F36" s="223">
        <f t="shared" si="7"/>
        <v>65789.47368421052</v>
      </c>
      <c r="G36" s="222">
        <f t="shared" si="8"/>
        <v>17</v>
      </c>
      <c r="H36" s="188">
        <f t="shared" si="9"/>
        <v>1040000</v>
      </c>
      <c r="I36" s="217"/>
      <c r="J36" s="213">
        <v>1</v>
      </c>
      <c r="K36" s="188">
        <v>65000</v>
      </c>
      <c r="L36" s="214">
        <v>0</v>
      </c>
      <c r="M36" s="215">
        <v>1</v>
      </c>
      <c r="N36" s="190">
        <v>145000</v>
      </c>
      <c r="O36" s="214">
        <f t="shared" si="10"/>
        <v>145000</v>
      </c>
      <c r="P36" s="239"/>
    </row>
    <row r="37" spans="2:16" s="18" customFormat="1" ht="14.25" customHeight="1">
      <c r="B37" s="182"/>
      <c r="C37" s="259" t="s">
        <v>77</v>
      </c>
      <c r="D37" s="215">
        <v>19</v>
      </c>
      <c r="E37" s="190">
        <v>1250000</v>
      </c>
      <c r="F37" s="223">
        <f t="shared" si="7"/>
        <v>65789.47368421052</v>
      </c>
      <c r="G37" s="222">
        <f t="shared" si="8"/>
        <v>17</v>
      </c>
      <c r="H37" s="188">
        <f t="shared" si="9"/>
        <v>1040000</v>
      </c>
      <c r="I37" s="217"/>
      <c r="J37" s="213">
        <v>1</v>
      </c>
      <c r="K37" s="188">
        <v>65000</v>
      </c>
      <c r="L37" s="214">
        <v>0</v>
      </c>
      <c r="M37" s="215">
        <v>1</v>
      </c>
      <c r="N37" s="190">
        <v>145000</v>
      </c>
      <c r="O37" s="214">
        <f t="shared" si="10"/>
        <v>145000</v>
      </c>
      <c r="P37" s="239"/>
    </row>
    <row r="38" spans="2:15" s="18" customFormat="1" ht="14.25" customHeight="1">
      <c r="B38" s="182"/>
      <c r="C38" s="259" t="s">
        <v>78</v>
      </c>
      <c r="D38" s="215">
        <v>19</v>
      </c>
      <c r="E38" s="190">
        <v>1250000</v>
      </c>
      <c r="F38" s="223">
        <f t="shared" si="7"/>
        <v>65789.47368421052</v>
      </c>
      <c r="G38" s="222">
        <f t="shared" si="8"/>
        <v>17</v>
      </c>
      <c r="H38" s="188">
        <f t="shared" si="9"/>
        <v>1040000</v>
      </c>
      <c r="I38" s="217"/>
      <c r="J38" s="213">
        <v>1</v>
      </c>
      <c r="K38" s="188">
        <v>65000</v>
      </c>
      <c r="L38" s="214">
        <v>0</v>
      </c>
      <c r="M38" s="215">
        <v>1</v>
      </c>
      <c r="N38" s="190">
        <v>145000</v>
      </c>
      <c r="O38" s="214">
        <f t="shared" si="10"/>
        <v>145000</v>
      </c>
    </row>
    <row r="39" spans="2:15" s="18" customFormat="1" ht="14.25" customHeight="1">
      <c r="B39" s="182"/>
      <c r="C39" s="259" t="s">
        <v>79</v>
      </c>
      <c r="D39" s="215">
        <v>19</v>
      </c>
      <c r="E39" s="190">
        <v>1250000</v>
      </c>
      <c r="F39" s="223">
        <f t="shared" si="7"/>
        <v>65789.47368421052</v>
      </c>
      <c r="G39" s="222">
        <f t="shared" si="8"/>
        <v>17</v>
      </c>
      <c r="H39" s="188">
        <f t="shared" si="9"/>
        <v>1040000</v>
      </c>
      <c r="I39" s="217"/>
      <c r="J39" s="213">
        <v>1</v>
      </c>
      <c r="K39" s="188">
        <v>65000</v>
      </c>
      <c r="L39" s="214">
        <v>0</v>
      </c>
      <c r="M39" s="215">
        <v>1</v>
      </c>
      <c r="N39" s="190">
        <v>145000</v>
      </c>
      <c r="O39" s="214">
        <f t="shared" si="10"/>
        <v>145000</v>
      </c>
    </row>
    <row r="40" spans="2:16" s="18" customFormat="1" ht="14.25" customHeight="1">
      <c r="B40" s="182"/>
      <c r="C40" s="259" t="s">
        <v>80</v>
      </c>
      <c r="D40" s="215">
        <v>19</v>
      </c>
      <c r="E40" s="190">
        <v>1250000</v>
      </c>
      <c r="F40" s="223">
        <f t="shared" si="7"/>
        <v>65789.47368421052</v>
      </c>
      <c r="G40" s="222">
        <f t="shared" si="8"/>
        <v>17</v>
      </c>
      <c r="H40" s="188">
        <f t="shared" si="9"/>
        <v>1040000</v>
      </c>
      <c r="I40" s="217"/>
      <c r="J40" s="213">
        <v>1</v>
      </c>
      <c r="K40" s="188">
        <v>65000</v>
      </c>
      <c r="L40" s="214">
        <v>0</v>
      </c>
      <c r="M40" s="215">
        <v>1</v>
      </c>
      <c r="N40" s="190">
        <v>145000</v>
      </c>
      <c r="O40" s="214">
        <f t="shared" si="10"/>
        <v>145000</v>
      </c>
      <c r="P40" s="239"/>
    </row>
    <row r="41" spans="2:15" s="18" customFormat="1" ht="14.25" customHeight="1">
      <c r="B41" s="182"/>
      <c r="C41" s="259" t="s">
        <v>81</v>
      </c>
      <c r="D41" s="215">
        <v>19</v>
      </c>
      <c r="E41" s="190">
        <v>1250000</v>
      </c>
      <c r="F41" s="223">
        <f t="shared" si="7"/>
        <v>65789.47368421052</v>
      </c>
      <c r="G41" s="222">
        <f t="shared" si="8"/>
        <v>17</v>
      </c>
      <c r="H41" s="188">
        <f t="shared" si="9"/>
        <v>1040000</v>
      </c>
      <c r="I41" s="217"/>
      <c r="J41" s="213">
        <v>1</v>
      </c>
      <c r="K41" s="188">
        <v>65000</v>
      </c>
      <c r="L41" s="214">
        <v>0</v>
      </c>
      <c r="M41" s="215">
        <v>1</v>
      </c>
      <c r="N41" s="190">
        <v>145000</v>
      </c>
      <c r="O41" s="214">
        <f t="shared" si="10"/>
        <v>145000</v>
      </c>
    </row>
    <row r="42" spans="2:16" s="18" customFormat="1" ht="14.25" customHeight="1">
      <c r="B42" s="182"/>
      <c r="C42" s="259" t="s">
        <v>82</v>
      </c>
      <c r="D42" s="215">
        <v>19</v>
      </c>
      <c r="E42" s="190">
        <v>1250000</v>
      </c>
      <c r="F42" s="223">
        <f t="shared" si="7"/>
        <v>65789.47368421052</v>
      </c>
      <c r="G42" s="222">
        <f t="shared" si="8"/>
        <v>17</v>
      </c>
      <c r="H42" s="188">
        <f t="shared" si="9"/>
        <v>1040000</v>
      </c>
      <c r="I42" s="217"/>
      <c r="J42" s="213">
        <v>1</v>
      </c>
      <c r="K42" s="188">
        <v>65000</v>
      </c>
      <c r="L42" s="214">
        <v>0</v>
      </c>
      <c r="M42" s="215">
        <v>1</v>
      </c>
      <c r="N42" s="190">
        <v>145000</v>
      </c>
      <c r="O42" s="214">
        <f t="shared" si="10"/>
        <v>145000</v>
      </c>
      <c r="P42" s="239"/>
    </row>
    <row r="43" spans="2:16" s="18" customFormat="1" ht="14.25" customHeight="1">
      <c r="B43" s="182"/>
      <c r="C43" s="259" t="s">
        <v>83</v>
      </c>
      <c r="D43" s="215">
        <v>19</v>
      </c>
      <c r="E43" s="190">
        <v>1250000</v>
      </c>
      <c r="F43" s="223">
        <f t="shared" si="7"/>
        <v>65789.47368421052</v>
      </c>
      <c r="G43" s="222">
        <f t="shared" si="8"/>
        <v>17</v>
      </c>
      <c r="H43" s="188">
        <f t="shared" si="9"/>
        <v>1040000</v>
      </c>
      <c r="I43" s="217"/>
      <c r="J43" s="213">
        <v>1</v>
      </c>
      <c r="K43" s="188">
        <v>65000</v>
      </c>
      <c r="L43" s="214">
        <v>0</v>
      </c>
      <c r="M43" s="215">
        <v>1</v>
      </c>
      <c r="N43" s="190">
        <v>145000</v>
      </c>
      <c r="O43" s="214">
        <f t="shared" si="10"/>
        <v>145000</v>
      </c>
      <c r="P43" s="239"/>
    </row>
    <row r="44" spans="2:16" s="18" customFormat="1" ht="14.25" customHeight="1">
      <c r="B44" s="182"/>
      <c r="C44" s="260" t="s">
        <v>1</v>
      </c>
      <c r="D44" s="229">
        <f>SUM(D32:D43)</f>
        <v>226</v>
      </c>
      <c r="E44" s="224">
        <f aca="true" t="shared" si="11" ref="E44:O44">SUM(E32:E43)</f>
        <v>14610000</v>
      </c>
      <c r="F44" s="224">
        <f t="shared" si="11"/>
        <v>775386.8421052631</v>
      </c>
      <c r="G44" s="229">
        <f t="shared" si="11"/>
        <v>204</v>
      </c>
      <c r="H44" s="224">
        <f t="shared" si="11"/>
        <v>12235000</v>
      </c>
      <c r="I44" s="224"/>
      <c r="J44" s="229">
        <f t="shared" si="11"/>
        <v>10</v>
      </c>
      <c r="K44" s="224">
        <f t="shared" si="11"/>
        <v>644000</v>
      </c>
      <c r="L44" s="224">
        <f t="shared" si="11"/>
        <v>0</v>
      </c>
      <c r="M44" s="229">
        <f t="shared" si="11"/>
        <v>12</v>
      </c>
      <c r="N44" s="224">
        <f t="shared" si="11"/>
        <v>1731000</v>
      </c>
      <c r="O44" s="224">
        <f t="shared" si="11"/>
        <v>1731000</v>
      </c>
      <c r="P44" s="239"/>
    </row>
    <row r="45" spans="2:15" s="18" customFormat="1" ht="14.25" customHeight="1" thickBot="1">
      <c r="B45" s="182"/>
      <c r="C45" s="261" t="s">
        <v>84</v>
      </c>
      <c r="D45" s="230">
        <f>SUM(D44/12)</f>
        <v>18.833333333333332</v>
      </c>
      <c r="E45" s="225">
        <f aca="true" t="shared" si="12" ref="E45:O45">SUM(E44/12)</f>
        <v>1217500</v>
      </c>
      <c r="F45" s="225">
        <f t="shared" si="12"/>
        <v>64615.570175438595</v>
      </c>
      <c r="G45" s="230">
        <f t="shared" si="12"/>
        <v>17</v>
      </c>
      <c r="H45" s="225">
        <f t="shared" si="12"/>
        <v>1019583.3333333334</v>
      </c>
      <c r="I45" s="225"/>
      <c r="J45" s="230">
        <f t="shared" si="12"/>
        <v>0.8333333333333334</v>
      </c>
      <c r="K45" s="225">
        <f t="shared" si="12"/>
        <v>53666.666666666664</v>
      </c>
      <c r="L45" s="225">
        <f t="shared" si="12"/>
        <v>0</v>
      </c>
      <c r="M45" s="230">
        <f t="shared" si="12"/>
        <v>1</v>
      </c>
      <c r="N45" s="225">
        <f t="shared" si="12"/>
        <v>144250</v>
      </c>
      <c r="O45" s="225">
        <f t="shared" si="12"/>
        <v>144250</v>
      </c>
    </row>
    <row r="46" spans="3:15" ht="12.75">
      <c r="C46" s="408" t="s">
        <v>618</v>
      </c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</row>
    <row r="47" spans="3:15" ht="12.75">
      <c r="C47" s="408" t="s">
        <v>646</v>
      </c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</row>
    <row r="48" spans="3:15" ht="12.75">
      <c r="C48" s="408" t="s">
        <v>619</v>
      </c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</row>
    <row r="49" spans="3:15" ht="12.75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3:15" ht="16.5">
      <c r="C50" s="387" t="s">
        <v>614</v>
      </c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</row>
    <row r="51" spans="3:15" ht="15.75" thickBot="1">
      <c r="C51" s="62"/>
      <c r="D51" s="63"/>
      <c r="E51" s="63"/>
      <c r="F51" s="63"/>
      <c r="G51" s="63"/>
      <c r="H51" s="64"/>
      <c r="I51" s="64"/>
      <c r="J51" s="64"/>
      <c r="K51" s="64"/>
      <c r="L51" s="64"/>
      <c r="M51" s="64"/>
      <c r="N51" s="49"/>
      <c r="O51" s="187" t="s">
        <v>35</v>
      </c>
    </row>
    <row r="52" spans="3:15" ht="15" customHeight="1">
      <c r="C52" s="396" t="s">
        <v>617</v>
      </c>
      <c r="D52" s="399" t="s">
        <v>1</v>
      </c>
      <c r="E52" s="400"/>
      <c r="F52" s="401"/>
      <c r="G52" s="388" t="s">
        <v>478</v>
      </c>
      <c r="H52" s="389"/>
      <c r="I52" s="390"/>
      <c r="J52" s="391" t="s">
        <v>70</v>
      </c>
      <c r="K52" s="392"/>
      <c r="L52" s="393"/>
      <c r="M52" s="388" t="s">
        <v>71</v>
      </c>
      <c r="N52" s="389"/>
      <c r="O52" s="390"/>
    </row>
    <row r="53" spans="3:15" ht="12.75" customHeight="1">
      <c r="C53" s="397"/>
      <c r="D53" s="402" t="s">
        <v>37</v>
      </c>
      <c r="E53" s="394" t="s">
        <v>477</v>
      </c>
      <c r="F53" s="404" t="s">
        <v>505</v>
      </c>
      <c r="G53" s="402" t="s">
        <v>37</v>
      </c>
      <c r="H53" s="394" t="s">
        <v>477</v>
      </c>
      <c r="I53" s="404" t="s">
        <v>505</v>
      </c>
      <c r="J53" s="402" t="s">
        <v>37</v>
      </c>
      <c r="K53" s="394" t="s">
        <v>477</v>
      </c>
      <c r="L53" s="404" t="s">
        <v>505</v>
      </c>
      <c r="M53" s="402" t="s">
        <v>37</v>
      </c>
      <c r="N53" s="394" t="s">
        <v>477</v>
      </c>
      <c r="O53" s="404" t="s">
        <v>505</v>
      </c>
    </row>
    <row r="54" spans="3:16" ht="13.5" thickBot="1">
      <c r="C54" s="398"/>
      <c r="D54" s="403"/>
      <c r="E54" s="395"/>
      <c r="F54" s="405"/>
      <c r="G54" s="403"/>
      <c r="H54" s="395"/>
      <c r="I54" s="405"/>
      <c r="J54" s="403"/>
      <c r="K54" s="395"/>
      <c r="L54" s="405"/>
      <c r="M54" s="403"/>
      <c r="N54" s="395"/>
      <c r="O54" s="405"/>
      <c r="P54" s="238"/>
    </row>
    <row r="55" spans="3:15" ht="15">
      <c r="C55" s="262" t="s">
        <v>72</v>
      </c>
      <c r="D55" s="215">
        <v>18</v>
      </c>
      <c r="E55" s="190">
        <v>1307900</v>
      </c>
      <c r="F55" s="221">
        <f>SUM(E55/D55)</f>
        <v>72661.11111111111</v>
      </c>
      <c r="G55" s="226">
        <f>SUM(D55-J55-M55)</f>
        <v>17</v>
      </c>
      <c r="H55" s="188">
        <f>SUM(E55-K55-N55)</f>
        <v>1138900</v>
      </c>
      <c r="I55" s="214">
        <f>SUM(H55/G55)</f>
        <v>66994.11764705883</v>
      </c>
      <c r="J55" s="231"/>
      <c r="K55" s="188"/>
      <c r="L55" s="214"/>
      <c r="M55" s="192">
        <v>1</v>
      </c>
      <c r="N55" s="190">
        <v>169000</v>
      </c>
      <c r="O55" s="214">
        <f>SUM(N55/M55)</f>
        <v>169000</v>
      </c>
    </row>
    <row r="56" spans="3:15" ht="15">
      <c r="C56" s="263" t="s">
        <v>73</v>
      </c>
      <c r="D56" s="215">
        <v>18</v>
      </c>
      <c r="E56" s="190">
        <v>1289000</v>
      </c>
      <c r="F56" s="221">
        <f aca="true" t="shared" si="13" ref="F56:F66">SUM(E56/D56)</f>
        <v>71611.11111111111</v>
      </c>
      <c r="G56" s="226">
        <f aca="true" t="shared" si="14" ref="G56:G66">SUM(D56-J56-M56)</f>
        <v>17</v>
      </c>
      <c r="H56" s="188">
        <f aca="true" t="shared" si="15" ref="H56:H66">SUM(E56-K56-N56)</f>
        <v>1122000</v>
      </c>
      <c r="I56" s="214">
        <f aca="true" t="shared" si="16" ref="I56:I66">SUM(H56/G56)</f>
        <v>66000</v>
      </c>
      <c r="J56" s="231"/>
      <c r="K56" s="188"/>
      <c r="L56" s="214"/>
      <c r="M56" s="192">
        <v>1</v>
      </c>
      <c r="N56" s="190">
        <v>167000</v>
      </c>
      <c r="O56" s="214">
        <f aca="true" t="shared" si="17" ref="O56:O66">SUM(N56/M56)</f>
        <v>167000</v>
      </c>
    </row>
    <row r="57" spans="3:16" ht="15">
      <c r="C57" s="263" t="s">
        <v>74</v>
      </c>
      <c r="D57" s="215">
        <v>19</v>
      </c>
      <c r="E57" s="190">
        <v>1364800</v>
      </c>
      <c r="F57" s="221">
        <f t="shared" si="13"/>
        <v>71831.57894736843</v>
      </c>
      <c r="G57" s="226">
        <f t="shared" si="14"/>
        <v>17</v>
      </c>
      <c r="H57" s="188">
        <f t="shared" si="15"/>
        <v>1116800</v>
      </c>
      <c r="I57" s="214">
        <f t="shared" si="16"/>
        <v>65694.11764705883</v>
      </c>
      <c r="J57" s="231">
        <v>1</v>
      </c>
      <c r="K57" s="188">
        <v>80000</v>
      </c>
      <c r="L57" s="214">
        <f aca="true" t="shared" si="18" ref="L57:L66">SUM(K57/J57)</f>
        <v>80000</v>
      </c>
      <c r="M57" s="192">
        <v>1</v>
      </c>
      <c r="N57" s="190">
        <v>168000</v>
      </c>
      <c r="O57" s="214">
        <f t="shared" si="17"/>
        <v>168000</v>
      </c>
      <c r="P57" s="238"/>
    </row>
    <row r="58" spans="3:15" ht="15">
      <c r="C58" s="263" t="s">
        <v>75</v>
      </c>
      <c r="D58" s="215">
        <v>19</v>
      </c>
      <c r="E58" s="190">
        <v>1477900</v>
      </c>
      <c r="F58" s="221">
        <f t="shared" si="13"/>
        <v>77784.21052631579</v>
      </c>
      <c r="G58" s="226">
        <f t="shared" si="14"/>
        <v>17</v>
      </c>
      <c r="H58" s="188">
        <f t="shared" si="15"/>
        <v>1226400</v>
      </c>
      <c r="I58" s="214">
        <f t="shared" si="16"/>
        <v>72141.17647058824</v>
      </c>
      <c r="J58" s="231">
        <v>1</v>
      </c>
      <c r="K58" s="188">
        <v>80000</v>
      </c>
      <c r="L58" s="214">
        <f t="shared" si="18"/>
        <v>80000</v>
      </c>
      <c r="M58" s="192">
        <v>1</v>
      </c>
      <c r="N58" s="190">
        <v>171500</v>
      </c>
      <c r="O58" s="214">
        <f t="shared" si="17"/>
        <v>171500</v>
      </c>
    </row>
    <row r="59" spans="3:15" ht="15">
      <c r="C59" s="263" t="s">
        <v>76</v>
      </c>
      <c r="D59" s="215">
        <v>19</v>
      </c>
      <c r="E59" s="190">
        <v>1477550</v>
      </c>
      <c r="F59" s="221">
        <f t="shared" si="13"/>
        <v>77765.78947368421</v>
      </c>
      <c r="G59" s="226">
        <f t="shared" si="14"/>
        <v>17</v>
      </c>
      <c r="H59" s="188">
        <f t="shared" si="15"/>
        <v>1226050</v>
      </c>
      <c r="I59" s="214">
        <f t="shared" si="16"/>
        <v>72120.58823529411</v>
      </c>
      <c r="J59" s="231">
        <v>1</v>
      </c>
      <c r="K59" s="188">
        <v>80000</v>
      </c>
      <c r="L59" s="214">
        <f t="shared" si="18"/>
        <v>80000</v>
      </c>
      <c r="M59" s="192">
        <v>1</v>
      </c>
      <c r="N59" s="190">
        <v>171500</v>
      </c>
      <c r="O59" s="214">
        <f t="shared" si="17"/>
        <v>171500</v>
      </c>
    </row>
    <row r="60" spans="3:16" ht="15">
      <c r="C60" s="263" t="s">
        <v>77</v>
      </c>
      <c r="D60" s="215">
        <v>19</v>
      </c>
      <c r="E60" s="190">
        <v>1477550</v>
      </c>
      <c r="F60" s="221">
        <f t="shared" si="13"/>
        <v>77765.78947368421</v>
      </c>
      <c r="G60" s="226">
        <f t="shared" si="14"/>
        <v>17</v>
      </c>
      <c r="H60" s="188">
        <f t="shared" si="15"/>
        <v>1226050</v>
      </c>
      <c r="I60" s="214">
        <f t="shared" si="16"/>
        <v>72120.58823529411</v>
      </c>
      <c r="J60" s="231">
        <v>1</v>
      </c>
      <c r="K60" s="188">
        <v>80000</v>
      </c>
      <c r="L60" s="214">
        <f t="shared" si="18"/>
        <v>80000</v>
      </c>
      <c r="M60" s="192">
        <v>1</v>
      </c>
      <c r="N60" s="190">
        <v>171500</v>
      </c>
      <c r="O60" s="214">
        <f t="shared" si="17"/>
        <v>171500</v>
      </c>
      <c r="P60" s="238"/>
    </row>
    <row r="61" spans="3:15" ht="15">
      <c r="C61" s="263" t="s">
        <v>78</v>
      </c>
      <c r="D61" s="215">
        <v>19</v>
      </c>
      <c r="E61" s="190">
        <v>1477550</v>
      </c>
      <c r="F61" s="221">
        <f t="shared" si="13"/>
        <v>77765.78947368421</v>
      </c>
      <c r="G61" s="226">
        <f t="shared" si="14"/>
        <v>17</v>
      </c>
      <c r="H61" s="188">
        <f t="shared" si="15"/>
        <v>1226050</v>
      </c>
      <c r="I61" s="214">
        <f t="shared" si="16"/>
        <v>72120.58823529411</v>
      </c>
      <c r="J61" s="231">
        <v>1</v>
      </c>
      <c r="K61" s="188">
        <v>80000</v>
      </c>
      <c r="L61" s="214">
        <f t="shared" si="18"/>
        <v>80000</v>
      </c>
      <c r="M61" s="192">
        <v>1</v>
      </c>
      <c r="N61" s="190">
        <v>171500</v>
      </c>
      <c r="O61" s="214">
        <f t="shared" si="17"/>
        <v>171500</v>
      </c>
    </row>
    <row r="62" spans="3:17" ht="15">
      <c r="C62" s="263" t="s">
        <v>79</v>
      </c>
      <c r="D62" s="215">
        <v>19</v>
      </c>
      <c r="E62" s="190">
        <v>1477550</v>
      </c>
      <c r="F62" s="221">
        <f t="shared" si="13"/>
        <v>77765.78947368421</v>
      </c>
      <c r="G62" s="226">
        <f t="shared" si="14"/>
        <v>17</v>
      </c>
      <c r="H62" s="188">
        <f t="shared" si="15"/>
        <v>1226050</v>
      </c>
      <c r="I62" s="214">
        <f t="shared" si="16"/>
        <v>72120.58823529411</v>
      </c>
      <c r="J62" s="231">
        <v>1</v>
      </c>
      <c r="K62" s="188">
        <v>80000</v>
      </c>
      <c r="L62" s="214">
        <f t="shared" si="18"/>
        <v>80000</v>
      </c>
      <c r="M62" s="192">
        <v>1</v>
      </c>
      <c r="N62" s="190">
        <v>171500</v>
      </c>
      <c r="O62" s="214">
        <f t="shared" si="17"/>
        <v>171500</v>
      </c>
      <c r="Q62" s="244"/>
    </row>
    <row r="63" spans="3:17" ht="15">
      <c r="C63" s="263" t="s">
        <v>80</v>
      </c>
      <c r="D63" s="215">
        <v>19</v>
      </c>
      <c r="E63" s="190">
        <v>1477550</v>
      </c>
      <c r="F63" s="221">
        <f t="shared" si="13"/>
        <v>77765.78947368421</v>
      </c>
      <c r="G63" s="226">
        <f t="shared" si="14"/>
        <v>17</v>
      </c>
      <c r="H63" s="188">
        <f t="shared" si="15"/>
        <v>1226050</v>
      </c>
      <c r="I63" s="214">
        <f t="shared" si="16"/>
        <v>72120.58823529411</v>
      </c>
      <c r="J63" s="231">
        <v>1</v>
      </c>
      <c r="K63" s="188">
        <v>80000</v>
      </c>
      <c r="L63" s="214">
        <f t="shared" si="18"/>
        <v>80000</v>
      </c>
      <c r="M63" s="192">
        <v>1</v>
      </c>
      <c r="N63" s="190">
        <v>171500</v>
      </c>
      <c r="O63" s="214">
        <f t="shared" si="17"/>
        <v>171500</v>
      </c>
      <c r="P63" s="238"/>
      <c r="Q63" s="244"/>
    </row>
    <row r="64" spans="3:17" ht="15">
      <c r="C64" s="263" t="s">
        <v>81</v>
      </c>
      <c r="D64" s="215">
        <v>19</v>
      </c>
      <c r="E64" s="190">
        <v>1477550</v>
      </c>
      <c r="F64" s="221">
        <f t="shared" si="13"/>
        <v>77765.78947368421</v>
      </c>
      <c r="G64" s="226">
        <f t="shared" si="14"/>
        <v>17</v>
      </c>
      <c r="H64" s="188">
        <f t="shared" si="15"/>
        <v>1226050</v>
      </c>
      <c r="I64" s="214">
        <f t="shared" si="16"/>
        <v>72120.58823529411</v>
      </c>
      <c r="J64" s="231">
        <v>1</v>
      </c>
      <c r="K64" s="188">
        <v>80000</v>
      </c>
      <c r="L64" s="214">
        <f t="shared" si="18"/>
        <v>80000</v>
      </c>
      <c r="M64" s="192">
        <v>1</v>
      </c>
      <c r="N64" s="190">
        <v>171500</v>
      </c>
      <c r="O64" s="214">
        <f t="shared" si="17"/>
        <v>171500</v>
      </c>
      <c r="Q64" s="244"/>
    </row>
    <row r="65" spans="3:17" ht="15">
      <c r="C65" s="263" t="s">
        <v>82</v>
      </c>
      <c r="D65" s="215">
        <v>19</v>
      </c>
      <c r="E65" s="190">
        <v>1477550</v>
      </c>
      <c r="F65" s="221">
        <f t="shared" si="13"/>
        <v>77765.78947368421</v>
      </c>
      <c r="G65" s="226">
        <f t="shared" si="14"/>
        <v>17</v>
      </c>
      <c r="H65" s="188">
        <f t="shared" si="15"/>
        <v>1226050</v>
      </c>
      <c r="I65" s="214">
        <f t="shared" si="16"/>
        <v>72120.58823529411</v>
      </c>
      <c r="J65" s="231">
        <v>1</v>
      </c>
      <c r="K65" s="188">
        <v>80000</v>
      </c>
      <c r="L65" s="214">
        <f t="shared" si="18"/>
        <v>80000</v>
      </c>
      <c r="M65" s="192">
        <v>1</v>
      </c>
      <c r="N65" s="190">
        <v>171500</v>
      </c>
      <c r="O65" s="214">
        <f t="shared" si="17"/>
        <v>171500</v>
      </c>
      <c r="Q65" s="244"/>
    </row>
    <row r="66" spans="3:17" ht="15">
      <c r="C66" s="263" t="s">
        <v>83</v>
      </c>
      <c r="D66" s="215">
        <v>19</v>
      </c>
      <c r="E66" s="190">
        <v>1477550</v>
      </c>
      <c r="F66" s="221">
        <f t="shared" si="13"/>
        <v>77765.78947368421</v>
      </c>
      <c r="G66" s="226">
        <f t="shared" si="14"/>
        <v>17</v>
      </c>
      <c r="H66" s="188">
        <f t="shared" si="15"/>
        <v>1226050</v>
      </c>
      <c r="I66" s="214">
        <f t="shared" si="16"/>
        <v>72120.58823529411</v>
      </c>
      <c r="J66" s="231">
        <v>1</v>
      </c>
      <c r="K66" s="188">
        <v>80000</v>
      </c>
      <c r="L66" s="214">
        <f t="shared" si="18"/>
        <v>80000</v>
      </c>
      <c r="M66" s="192">
        <v>1</v>
      </c>
      <c r="N66" s="190">
        <v>171500</v>
      </c>
      <c r="O66" s="214">
        <f t="shared" si="17"/>
        <v>171500</v>
      </c>
      <c r="P66" s="238"/>
      <c r="Q66" s="244"/>
    </row>
    <row r="67" spans="3:17" ht="15">
      <c r="C67" s="264" t="s">
        <v>1</v>
      </c>
      <c r="D67" s="229">
        <f>SUM(D55:D66)</f>
        <v>226</v>
      </c>
      <c r="E67" s="224">
        <f aca="true" t="shared" si="19" ref="E67:O67">SUM(E55:E66)</f>
        <v>17260000</v>
      </c>
      <c r="F67" s="224">
        <f t="shared" si="19"/>
        <v>916014.3274853805</v>
      </c>
      <c r="G67" s="227">
        <f t="shared" si="19"/>
        <v>204</v>
      </c>
      <c r="H67" s="224">
        <f t="shared" si="19"/>
        <v>14412500</v>
      </c>
      <c r="I67" s="224">
        <f t="shared" si="19"/>
        <v>847794.1176470587</v>
      </c>
      <c r="J67" s="229">
        <f t="shared" si="19"/>
        <v>10</v>
      </c>
      <c r="K67" s="224">
        <f t="shared" si="19"/>
        <v>800000</v>
      </c>
      <c r="L67" s="224">
        <f t="shared" si="19"/>
        <v>800000</v>
      </c>
      <c r="M67" s="229">
        <f t="shared" si="19"/>
        <v>12</v>
      </c>
      <c r="N67" s="224">
        <f t="shared" si="19"/>
        <v>2047500</v>
      </c>
      <c r="O67" s="224">
        <f t="shared" si="19"/>
        <v>2047500</v>
      </c>
      <c r="P67" s="238"/>
      <c r="Q67" s="244"/>
    </row>
    <row r="68" spans="3:17" ht="15.75" thickBot="1">
      <c r="C68" s="265" t="s">
        <v>84</v>
      </c>
      <c r="D68" s="230">
        <f>SUM(D67/12)</f>
        <v>18.833333333333332</v>
      </c>
      <c r="E68" s="225">
        <f aca="true" t="shared" si="20" ref="E68:O68">SUM(E67/12)</f>
        <v>1438333.3333333333</v>
      </c>
      <c r="F68" s="225">
        <f t="shared" si="20"/>
        <v>76334.52729044837</v>
      </c>
      <c r="G68" s="228">
        <f t="shared" si="20"/>
        <v>17</v>
      </c>
      <c r="H68" s="225">
        <f t="shared" si="20"/>
        <v>1201041.6666666667</v>
      </c>
      <c r="I68" s="225">
        <f t="shared" si="20"/>
        <v>70649.50980392155</v>
      </c>
      <c r="J68" s="230">
        <f t="shared" si="20"/>
        <v>0.8333333333333334</v>
      </c>
      <c r="K68" s="225">
        <f t="shared" si="20"/>
        <v>66666.66666666667</v>
      </c>
      <c r="L68" s="225">
        <f t="shared" si="20"/>
        <v>66666.66666666667</v>
      </c>
      <c r="M68" s="230">
        <f t="shared" si="20"/>
        <v>1</v>
      </c>
      <c r="N68" s="225">
        <f t="shared" si="20"/>
        <v>170625</v>
      </c>
      <c r="O68" s="225">
        <f t="shared" si="20"/>
        <v>170625</v>
      </c>
      <c r="Q68" s="245"/>
    </row>
    <row r="69" spans="3:17" ht="15">
      <c r="C69" s="409" t="s">
        <v>479</v>
      </c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9"/>
      <c r="Q69" s="244"/>
    </row>
    <row r="70" spans="3:15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</sheetData>
  <sheetProtection/>
  <mergeCells count="59">
    <mergeCell ref="C69:N69"/>
    <mergeCell ref="H53:H54"/>
    <mergeCell ref="I53:I54"/>
    <mergeCell ref="J53:J54"/>
    <mergeCell ref="K53:K54"/>
    <mergeCell ref="E53:E54"/>
    <mergeCell ref="F53:F54"/>
    <mergeCell ref="O53:O54"/>
    <mergeCell ref="J52:L52"/>
    <mergeCell ref="M52:O52"/>
    <mergeCell ref="C52:C54"/>
    <mergeCell ref="D52:F52"/>
    <mergeCell ref="G52:I52"/>
    <mergeCell ref="I30:I31"/>
    <mergeCell ref="L53:L54"/>
    <mergeCell ref="M53:M54"/>
    <mergeCell ref="G53:G54"/>
    <mergeCell ref="N53:N54"/>
    <mergeCell ref="D53:D54"/>
    <mergeCell ref="D29:F29"/>
    <mergeCell ref="K30:K31"/>
    <mergeCell ref="C50:O50"/>
    <mergeCell ref="E30:E31"/>
    <mergeCell ref="F30:F31"/>
    <mergeCell ref="L30:L31"/>
    <mergeCell ref="M30:M31"/>
    <mergeCell ref="C46:O46"/>
    <mergeCell ref="C47:O47"/>
    <mergeCell ref="C48:O48"/>
    <mergeCell ref="F7:F8"/>
    <mergeCell ref="G7:G8"/>
    <mergeCell ref="C27:O27"/>
    <mergeCell ref="O7:O8"/>
    <mergeCell ref="H30:H31"/>
    <mergeCell ref="M29:O29"/>
    <mergeCell ref="G30:G31"/>
    <mergeCell ref="O30:O31"/>
    <mergeCell ref="N30:N31"/>
    <mergeCell ref="C29:C31"/>
    <mergeCell ref="J7:J8"/>
    <mergeCell ref="K7:K8"/>
    <mergeCell ref="I7:I8"/>
    <mergeCell ref="D7:D8"/>
    <mergeCell ref="J30:J31"/>
    <mergeCell ref="D30:D31"/>
    <mergeCell ref="G29:I29"/>
    <mergeCell ref="J29:L29"/>
    <mergeCell ref="L7:L8"/>
    <mergeCell ref="C23:N23"/>
    <mergeCell ref="C4:O4"/>
    <mergeCell ref="G6:I6"/>
    <mergeCell ref="J6:L6"/>
    <mergeCell ref="M6:O6"/>
    <mergeCell ref="H7:H8"/>
    <mergeCell ref="E7:E8"/>
    <mergeCell ref="C6:C8"/>
    <mergeCell ref="D6:F6"/>
    <mergeCell ref="N7:N8"/>
    <mergeCell ref="M7:M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G22"/>
  <sheetViews>
    <sheetView workbookViewId="0" topLeftCell="A3">
      <selection activeCell="G3" sqref="G1:G16384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  <col min="7" max="7" width="11.7109375" style="0" bestFit="1" customWidth="1"/>
  </cols>
  <sheetData>
    <row r="2" ht="12.75">
      <c r="F2" s="187" t="s">
        <v>604</v>
      </c>
    </row>
    <row r="4" spans="2:6" ht="15.75">
      <c r="B4" s="410" t="s">
        <v>620</v>
      </c>
      <c r="C4" s="410"/>
      <c r="D4" s="410"/>
      <c r="E4" s="410"/>
      <c r="F4" s="410"/>
    </row>
    <row r="5" spans="2:6" ht="16.5" thickBot="1">
      <c r="B5" s="12"/>
      <c r="C5" s="12"/>
      <c r="D5" s="12"/>
      <c r="E5" s="12"/>
      <c r="F5" s="30" t="s">
        <v>35</v>
      </c>
    </row>
    <row r="6" spans="1:6" ht="48.75" customHeight="1" thickBot="1">
      <c r="A6" s="51"/>
      <c r="B6" s="52" t="s">
        <v>502</v>
      </c>
      <c r="C6" s="53" t="s">
        <v>621</v>
      </c>
      <c r="D6" s="54" t="s">
        <v>622</v>
      </c>
      <c r="E6" s="54" t="s">
        <v>623</v>
      </c>
      <c r="F6" s="55" t="s">
        <v>503</v>
      </c>
    </row>
    <row r="7" spans="1:6" ht="16.5" thickBot="1">
      <c r="A7" s="51"/>
      <c r="B7" s="56"/>
      <c r="C7" s="57" t="s">
        <v>61</v>
      </c>
      <c r="D7" s="58" t="s">
        <v>62</v>
      </c>
      <c r="E7" s="58" t="s">
        <v>63</v>
      </c>
      <c r="F7" s="59" t="s">
        <v>504</v>
      </c>
    </row>
    <row r="8" spans="1:6" ht="19.5" customHeight="1">
      <c r="A8" s="51"/>
      <c r="B8" s="266" t="s">
        <v>72</v>
      </c>
      <c r="C8" s="232">
        <v>1475114.95</v>
      </c>
      <c r="D8" s="233">
        <f>SUM(E8+F8)</f>
        <v>1429300</v>
      </c>
      <c r="E8" s="190">
        <v>1307900</v>
      </c>
      <c r="F8" s="234">
        <v>121400</v>
      </c>
    </row>
    <row r="9" spans="1:6" ht="19.5" customHeight="1">
      <c r="A9" s="51"/>
      <c r="B9" s="266" t="s">
        <v>73</v>
      </c>
      <c r="C9" s="235">
        <v>1446179.79</v>
      </c>
      <c r="D9" s="233">
        <f aca="true" t="shared" si="0" ref="D9:D19">SUM(E9+F9)</f>
        <v>1407200</v>
      </c>
      <c r="E9" s="190">
        <v>1289000</v>
      </c>
      <c r="F9" s="234">
        <v>118200</v>
      </c>
    </row>
    <row r="10" spans="1:7" ht="19.5" customHeight="1">
      <c r="A10" s="51"/>
      <c r="B10" s="266" t="s">
        <v>74</v>
      </c>
      <c r="C10" s="235">
        <v>1468378.05</v>
      </c>
      <c r="D10" s="233">
        <f t="shared" si="0"/>
        <v>1510600</v>
      </c>
      <c r="E10" s="190">
        <v>1364800</v>
      </c>
      <c r="F10" s="234">
        <v>145800</v>
      </c>
      <c r="G10" s="238"/>
    </row>
    <row r="11" spans="1:6" ht="19.5" customHeight="1">
      <c r="A11" s="51"/>
      <c r="B11" s="266" t="s">
        <v>75</v>
      </c>
      <c r="C11" s="235">
        <v>1460949.16</v>
      </c>
      <c r="D11" s="233">
        <f t="shared" si="0"/>
        <v>1612500</v>
      </c>
      <c r="E11" s="190">
        <v>1477900</v>
      </c>
      <c r="F11" s="234">
        <v>134600</v>
      </c>
    </row>
    <row r="12" spans="1:6" ht="19.5" customHeight="1">
      <c r="A12" s="51"/>
      <c r="B12" s="266" t="s">
        <v>76</v>
      </c>
      <c r="C12" s="235">
        <v>1522066.82</v>
      </c>
      <c r="D12" s="233">
        <f t="shared" si="0"/>
        <v>1607550</v>
      </c>
      <c r="E12" s="190">
        <v>1477550</v>
      </c>
      <c r="F12" s="234">
        <v>130000</v>
      </c>
    </row>
    <row r="13" spans="1:7" ht="19.5" customHeight="1">
      <c r="A13" s="51"/>
      <c r="B13" s="266" t="s">
        <v>77</v>
      </c>
      <c r="C13" s="235">
        <v>1488935.42</v>
      </c>
      <c r="D13" s="233">
        <f t="shared" si="0"/>
        <v>1607550</v>
      </c>
      <c r="E13" s="190">
        <v>1477550</v>
      </c>
      <c r="F13" s="234">
        <v>130000</v>
      </c>
      <c r="G13" s="238"/>
    </row>
    <row r="14" spans="1:6" ht="19.5" customHeight="1">
      <c r="A14" s="51"/>
      <c r="B14" s="266" t="s">
        <v>78</v>
      </c>
      <c r="C14" s="235">
        <v>1483783.64</v>
      </c>
      <c r="D14" s="233">
        <f t="shared" si="0"/>
        <v>1607550</v>
      </c>
      <c r="E14" s="190">
        <v>1477550</v>
      </c>
      <c r="F14" s="234">
        <v>130000</v>
      </c>
    </row>
    <row r="15" spans="1:6" ht="19.5" customHeight="1">
      <c r="A15" s="51"/>
      <c r="B15" s="266" t="s">
        <v>79</v>
      </c>
      <c r="C15" s="235">
        <v>1503511.87</v>
      </c>
      <c r="D15" s="233">
        <f t="shared" si="0"/>
        <v>1607550</v>
      </c>
      <c r="E15" s="190">
        <v>1477550</v>
      </c>
      <c r="F15" s="234">
        <v>130000</v>
      </c>
    </row>
    <row r="16" spans="1:7" ht="19.5" customHeight="1">
      <c r="A16" s="51"/>
      <c r="B16" s="266" t="s">
        <v>80</v>
      </c>
      <c r="C16" s="235">
        <v>1420653.04</v>
      </c>
      <c r="D16" s="233">
        <f t="shared" si="0"/>
        <v>1607550</v>
      </c>
      <c r="E16" s="190">
        <v>1477550</v>
      </c>
      <c r="F16" s="234">
        <v>130000</v>
      </c>
      <c r="G16" s="238"/>
    </row>
    <row r="17" spans="1:6" ht="19.5" customHeight="1">
      <c r="A17" s="51"/>
      <c r="B17" s="266" t="s">
        <v>81</v>
      </c>
      <c r="C17" s="235">
        <v>1410652.88</v>
      </c>
      <c r="D17" s="233">
        <f t="shared" si="0"/>
        <v>1607550</v>
      </c>
      <c r="E17" s="190">
        <v>1477550</v>
      </c>
      <c r="F17" s="234">
        <v>130000</v>
      </c>
    </row>
    <row r="18" spans="1:6" ht="19.5" customHeight="1">
      <c r="A18" s="51"/>
      <c r="B18" s="266" t="s">
        <v>82</v>
      </c>
      <c r="C18" s="235">
        <v>1354102.92</v>
      </c>
      <c r="D18" s="233">
        <f t="shared" si="0"/>
        <v>1607550</v>
      </c>
      <c r="E18" s="190">
        <v>1477550</v>
      </c>
      <c r="F18" s="234">
        <v>130000</v>
      </c>
    </row>
    <row r="19" spans="1:7" ht="19.5" customHeight="1" thickBot="1">
      <c r="A19" s="51"/>
      <c r="B19" s="267" t="s">
        <v>606</v>
      </c>
      <c r="C19" s="236">
        <v>1521234.44</v>
      </c>
      <c r="D19" s="233">
        <f t="shared" si="0"/>
        <v>1607550</v>
      </c>
      <c r="E19" s="190">
        <v>1477550</v>
      </c>
      <c r="F19" s="234">
        <v>130000</v>
      </c>
      <c r="G19" s="238"/>
    </row>
    <row r="20" spans="1:7" ht="19.5" customHeight="1" thickBot="1">
      <c r="A20" s="51"/>
      <c r="B20" s="60" t="s">
        <v>1</v>
      </c>
      <c r="C20" s="237">
        <f>SUM(C8:C19)</f>
        <v>17555562.98</v>
      </c>
      <c r="D20" s="237">
        <f>SUM(D8:D19)</f>
        <v>18820000</v>
      </c>
      <c r="E20" s="237">
        <f>SUM(E8:E19)</f>
        <v>17260000</v>
      </c>
      <c r="F20" s="237">
        <f>SUM(F8:F19)</f>
        <v>1560000</v>
      </c>
      <c r="G20" s="238"/>
    </row>
    <row r="21" spans="2:6" ht="15.75">
      <c r="B21" s="12"/>
      <c r="C21" s="12"/>
      <c r="D21" s="12"/>
      <c r="E21" s="12"/>
      <c r="F21" s="12"/>
    </row>
    <row r="22" spans="2:6" ht="15.75">
      <c r="B22" s="411" t="s">
        <v>162</v>
      </c>
      <c r="C22" s="411"/>
      <c r="D22" s="411"/>
      <c r="E22" s="411"/>
      <c r="F22" s="411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R19"/>
  <sheetViews>
    <sheetView showGridLines="0" zoomScale="75" zoomScaleNormal="75" zoomScalePageLayoutView="0" workbookViewId="0" topLeftCell="A1">
      <selection activeCell="K7" sqref="K7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2"/>
      <c r="C2" s="12"/>
      <c r="D2" s="12"/>
      <c r="E2" s="12"/>
      <c r="F2" s="12"/>
      <c r="G2" s="12"/>
      <c r="H2" s="12"/>
      <c r="I2" s="12"/>
    </row>
    <row r="3" s="9" customFormat="1" ht="27.75" customHeight="1">
      <c r="I3" s="30" t="s">
        <v>605</v>
      </c>
    </row>
    <row r="4" spans="2:16" ht="15.75">
      <c r="B4" s="12"/>
      <c r="C4" s="20"/>
      <c r="D4" s="20"/>
      <c r="E4" s="20"/>
      <c r="F4" s="20"/>
      <c r="G4" s="20"/>
      <c r="H4" s="20"/>
      <c r="I4" s="20"/>
      <c r="J4" s="3"/>
      <c r="K4" s="3"/>
      <c r="L4" s="3"/>
      <c r="M4" s="3"/>
      <c r="N4" s="3"/>
      <c r="O4" s="3"/>
      <c r="P4" s="3"/>
    </row>
    <row r="5" spans="2:16" ht="18.75">
      <c r="B5" s="412" t="s">
        <v>4</v>
      </c>
      <c r="C5" s="412"/>
      <c r="D5" s="412"/>
      <c r="E5" s="412"/>
      <c r="F5" s="412"/>
      <c r="G5" s="412"/>
      <c r="H5" s="412"/>
      <c r="I5" s="412"/>
      <c r="J5" s="3"/>
      <c r="K5" s="3"/>
      <c r="L5" s="3"/>
      <c r="M5" s="3"/>
      <c r="N5" s="3"/>
      <c r="O5" s="3"/>
      <c r="P5" s="3"/>
    </row>
    <row r="6" spans="2:16" ht="15.75">
      <c r="B6" s="12"/>
      <c r="C6" s="28"/>
      <c r="D6" s="28"/>
      <c r="E6" s="28"/>
      <c r="F6" s="28"/>
      <c r="G6" s="28"/>
      <c r="H6" s="28"/>
      <c r="I6" s="28"/>
      <c r="J6" s="4"/>
      <c r="K6" s="4"/>
      <c r="L6" s="4"/>
      <c r="M6" s="4"/>
      <c r="N6" s="4"/>
      <c r="O6" s="4"/>
      <c r="P6" s="4"/>
    </row>
    <row r="7" spans="2:16" ht="16.5" thickBot="1">
      <c r="B7" s="12"/>
      <c r="C7" s="19"/>
      <c r="D7" s="19"/>
      <c r="E7" s="19"/>
      <c r="F7" s="12"/>
      <c r="G7" s="12"/>
      <c r="H7" s="12"/>
      <c r="I7" s="14" t="s">
        <v>35</v>
      </c>
      <c r="K7" s="5"/>
      <c r="L7" s="5"/>
      <c r="M7" s="5"/>
      <c r="N7" s="5"/>
      <c r="O7" s="5"/>
      <c r="P7" s="5"/>
    </row>
    <row r="8" spans="2:18" s="7" customFormat="1" ht="42" customHeight="1">
      <c r="B8" s="351" t="s">
        <v>0</v>
      </c>
      <c r="C8" s="371" t="s">
        <v>5</v>
      </c>
      <c r="D8" s="385" t="s">
        <v>624</v>
      </c>
      <c r="E8" s="377" t="s">
        <v>625</v>
      </c>
      <c r="F8" s="369" t="s">
        <v>626</v>
      </c>
      <c r="G8" s="369" t="s">
        <v>627</v>
      </c>
      <c r="H8" s="369" t="s">
        <v>628</v>
      </c>
      <c r="I8" s="371" t="s">
        <v>629</v>
      </c>
      <c r="J8" s="15"/>
      <c r="K8" s="15"/>
      <c r="L8" s="15"/>
      <c r="M8" s="15"/>
      <c r="N8" s="15"/>
      <c r="O8" s="16"/>
      <c r="P8" s="8"/>
      <c r="Q8" s="8"/>
      <c r="R8" s="8"/>
    </row>
    <row r="9" spans="2:18" s="7" customFormat="1" ht="12" customHeight="1" thickBot="1">
      <c r="B9" s="352"/>
      <c r="C9" s="372"/>
      <c r="D9" s="386"/>
      <c r="E9" s="378"/>
      <c r="F9" s="370"/>
      <c r="G9" s="370"/>
      <c r="H9" s="370"/>
      <c r="I9" s="372"/>
      <c r="J9" s="8"/>
      <c r="K9" s="8"/>
      <c r="L9" s="8"/>
      <c r="M9" s="8"/>
      <c r="N9" s="8"/>
      <c r="O9" s="8"/>
      <c r="P9" s="8"/>
      <c r="Q9" s="8"/>
      <c r="R9" s="8"/>
    </row>
    <row r="10" spans="2:18" s="6" customFormat="1" ht="33" customHeight="1">
      <c r="B10" s="151" t="s">
        <v>61</v>
      </c>
      <c r="C10" s="154" t="s">
        <v>6</v>
      </c>
      <c r="D10" s="240"/>
      <c r="E10" s="152"/>
      <c r="F10" s="152"/>
      <c r="G10" s="152"/>
      <c r="H10" s="152"/>
      <c r="I10" s="153"/>
      <c r="J10" s="10"/>
      <c r="K10" s="10"/>
      <c r="L10" s="10"/>
      <c r="M10" s="10"/>
      <c r="N10" s="10"/>
      <c r="O10" s="10"/>
      <c r="P10" s="10"/>
      <c r="Q10" s="10"/>
      <c r="R10" s="10"/>
    </row>
    <row r="11" spans="2:18" s="6" customFormat="1" ht="33" customHeight="1">
      <c r="B11" s="145" t="s">
        <v>62</v>
      </c>
      <c r="C11" s="155" t="s">
        <v>7</v>
      </c>
      <c r="D11" s="241"/>
      <c r="E11" s="147"/>
      <c r="F11" s="143"/>
      <c r="G11" s="143"/>
      <c r="H11" s="143"/>
      <c r="I11" s="146"/>
      <c r="J11" s="10"/>
      <c r="K11" s="10"/>
      <c r="L11" s="10"/>
      <c r="M11" s="10"/>
      <c r="N11" s="10"/>
      <c r="O11" s="10"/>
      <c r="P11" s="10"/>
      <c r="Q11" s="10"/>
      <c r="R11" s="10"/>
    </row>
    <row r="12" spans="2:18" s="6" customFormat="1" ht="33" customHeight="1">
      <c r="B12" s="145" t="s">
        <v>63</v>
      </c>
      <c r="C12" s="155" t="s">
        <v>8</v>
      </c>
      <c r="D12" s="144"/>
      <c r="E12" s="144"/>
      <c r="F12" s="143"/>
      <c r="G12" s="143"/>
      <c r="H12" s="143"/>
      <c r="I12" s="146"/>
      <c r="J12" s="10"/>
      <c r="K12" s="10"/>
      <c r="L12" s="10"/>
      <c r="M12" s="10"/>
      <c r="N12" s="10"/>
      <c r="O12" s="10"/>
      <c r="P12" s="10"/>
      <c r="Q12" s="10"/>
      <c r="R12" s="10"/>
    </row>
    <row r="13" spans="2:18" s="6" customFormat="1" ht="33" customHeight="1">
      <c r="B13" s="145" t="s">
        <v>64</v>
      </c>
      <c r="C13" s="155" t="s">
        <v>9</v>
      </c>
      <c r="D13" s="144"/>
      <c r="E13" s="143"/>
      <c r="F13" s="143"/>
      <c r="G13" s="143"/>
      <c r="H13" s="143"/>
      <c r="I13" s="146"/>
      <c r="J13" s="10"/>
      <c r="K13" s="10"/>
      <c r="L13" s="10"/>
      <c r="M13" s="10"/>
      <c r="N13" s="10"/>
      <c r="O13" s="10"/>
      <c r="P13" s="10"/>
      <c r="Q13" s="10"/>
      <c r="R13" s="10"/>
    </row>
    <row r="14" spans="2:18" s="6" customFormat="1" ht="33" customHeight="1">
      <c r="B14" s="145" t="s">
        <v>65</v>
      </c>
      <c r="C14" s="155" t="s">
        <v>51</v>
      </c>
      <c r="D14" s="144">
        <v>100000</v>
      </c>
      <c r="E14" s="143">
        <v>100000</v>
      </c>
      <c r="F14" s="143">
        <v>15000</v>
      </c>
      <c r="G14" s="143">
        <v>60000</v>
      </c>
      <c r="H14" s="143">
        <v>70000</v>
      </c>
      <c r="I14" s="146">
        <v>55000</v>
      </c>
      <c r="J14" s="243"/>
      <c r="K14" s="10"/>
      <c r="L14" s="10"/>
      <c r="M14" s="10"/>
      <c r="N14" s="10"/>
      <c r="O14" s="10"/>
      <c r="P14" s="10"/>
      <c r="Q14" s="10"/>
      <c r="R14" s="10"/>
    </row>
    <row r="15" spans="2:18" s="6" customFormat="1" ht="33" customHeight="1">
      <c r="B15" s="145" t="s">
        <v>66</v>
      </c>
      <c r="C15" s="155" t="s">
        <v>10</v>
      </c>
      <c r="D15" s="144">
        <v>190000</v>
      </c>
      <c r="E15" s="143">
        <v>190000</v>
      </c>
      <c r="F15" s="143">
        <v>127500</v>
      </c>
      <c r="G15" s="143">
        <v>127500</v>
      </c>
      <c r="H15" s="143">
        <v>127500</v>
      </c>
      <c r="I15" s="146">
        <v>127500</v>
      </c>
      <c r="J15" s="243"/>
      <c r="K15" s="10"/>
      <c r="L15" s="10"/>
      <c r="M15" s="10"/>
      <c r="N15" s="10"/>
      <c r="O15" s="10"/>
      <c r="P15" s="10"/>
      <c r="Q15" s="10"/>
      <c r="R15" s="10"/>
    </row>
    <row r="16" spans="2:18" s="6" customFormat="1" ht="33" customHeight="1" thickBot="1">
      <c r="B16" s="148" t="s">
        <v>67</v>
      </c>
      <c r="C16" s="183" t="s">
        <v>2</v>
      </c>
      <c r="D16" s="242"/>
      <c r="E16" s="149"/>
      <c r="F16" s="149"/>
      <c r="G16" s="149"/>
      <c r="H16" s="149"/>
      <c r="I16" s="150"/>
      <c r="J16" s="10"/>
      <c r="K16" s="10"/>
      <c r="L16" s="10"/>
      <c r="M16" s="10"/>
      <c r="N16" s="10"/>
      <c r="O16" s="10"/>
      <c r="P16" s="10"/>
      <c r="Q16" s="10"/>
      <c r="R16" s="10"/>
    </row>
    <row r="17" spans="2:9" ht="15.75">
      <c r="B17" s="26"/>
      <c r="C17" s="12"/>
      <c r="D17" s="12"/>
      <c r="E17" s="12"/>
      <c r="F17" s="12"/>
      <c r="G17" s="12"/>
      <c r="H17" s="12"/>
      <c r="I17" s="12"/>
    </row>
    <row r="19" spans="3:9" ht="20.25" customHeight="1">
      <c r="C19" s="11"/>
      <c r="D19" s="11"/>
      <c r="E19" s="2"/>
      <c r="F19" s="2"/>
      <c r="G19" s="2"/>
      <c r="H19" s="2"/>
      <c r="I19" s="2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300" verticalDpi="3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7" sqref="O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2018-04-24T06:36:07Z</cp:lastPrinted>
  <dcterms:created xsi:type="dcterms:W3CDTF">2013-03-07T07:52:21Z</dcterms:created>
  <dcterms:modified xsi:type="dcterms:W3CDTF">2018-04-24T06:36:44Z</dcterms:modified>
  <cp:category/>
  <cp:version/>
  <cp:contentType/>
  <cp:contentStatus/>
</cp:coreProperties>
</file>