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tabRatio="905" activeTab="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Sheet2" sheetId="4" r:id="rId4"/>
    <sheet name="Sheet1" sheetId="5" r:id="rId5"/>
  </sheets>
  <definedNames>
    <definedName name="_xlnm.Print_Area" localSheetId="1">'Биланс стања'!$B$2:$M$154</definedName>
    <definedName name="_xlnm.Print_Area" localSheetId="0">'Биланс успеха'!$A$2:$I$91</definedName>
    <definedName name="_xlnm.Print_Area" localSheetId="2">'Извештај о новчаним токовима'!$B$2:$J$76</definedName>
  </definedNames>
  <calcPr fullCalcOnLoad="1"/>
</workbook>
</file>

<file path=xl/sharedStrings.xml><?xml version="1.0" encoding="utf-8"?>
<sst xmlns="http://schemas.openxmlformats.org/spreadsheetml/2006/main" count="527" uniqueCount="505">
  <si>
    <t>ПОЗИЦИЈА</t>
  </si>
  <si>
    <t>План</t>
  </si>
  <si>
    <t>Реализација</t>
  </si>
  <si>
    <t xml:space="preserve">М.П. </t>
  </si>
  <si>
    <t>Група рачуна, рачун</t>
  </si>
  <si>
    <t>П О З И Ц И Ј А</t>
  </si>
  <si>
    <t>АКТИВА</t>
  </si>
  <si>
    <t>012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</si>
  <si>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</si>
  <si>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</si>
  <si>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</si>
  <si>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</si>
  <si>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</si>
  <si>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</si>
  <si>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</si>
  <si>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</si>
  <si>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</si>
  <si>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</si>
  <si>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</si>
  <si>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</si>
  <si>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</si>
  <si>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</si>
  <si>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</si>
  <si>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</si>
  <si>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</si>
  <si>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</si>
  <si>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</si>
  <si>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</si>
  <si>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</si>
  <si>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</si>
  <si>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АОП</t>
  </si>
  <si>
    <t>018</t>
  </si>
  <si>
    <t>011</t>
  </si>
  <si>
    <t>010</t>
  </si>
  <si>
    <t>016</t>
  </si>
  <si>
    <t>019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</si>
  <si>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</si>
  <si>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</si>
  <si>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</si>
  <si>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</si>
  <si>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</si>
  <si>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</si>
  <si>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</si>
  <si>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</si>
  <si>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</si>
  <si>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</si>
  <si>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</si>
  <si>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</si>
  <si>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</si>
  <si>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</si>
  <si>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</si>
  <si>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</si>
  <si>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</si>
  <si>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</si>
  <si>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</si>
  <si>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</si>
  <si>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</si>
  <si>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</si>
  <si>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В. ОДЛОЖЕНА ПОРЕСКА СРЕДСТВА</t>
  </si>
  <si>
    <t>И. НЕГАТИВНЕ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</si>
  <si>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</si>
  <si>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</si>
  <si>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</si>
  <si>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</si>
  <si>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</si>
  <si>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</si>
  <si>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</si>
  <si>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</si>
  <si>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</si>
  <si>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</si>
  <si>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</si>
  <si>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</si>
  <si>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</si>
  <si>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</si>
  <si>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</si>
  <si>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</si>
  <si>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</si>
  <si>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</si>
  <si>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</si>
  <si>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</si>
  <si>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</si>
  <si>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</si>
  <si>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</si>
  <si>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</si>
  <si>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</si>
  <si>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</si>
  <si>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</si>
  <si>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</si>
  <si>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</si>
  <si>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</si>
  <si>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</si>
  <si>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</si>
  <si>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</si>
  <si>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</si>
  <si>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</si>
  <si>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</si>
  <si>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</si>
  <si>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</si>
  <si>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</si>
  <si>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</si>
  <si>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</si>
  <si>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</si>
  <si>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</si>
  <si>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</si>
  <si>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</si>
  <si>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</si>
  <si>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</si>
  <si>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</si>
  <si>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</si>
  <si>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</si>
  <si>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</si>
  <si>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</si>
  <si>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</si>
  <si>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</si>
  <si>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</si>
  <si>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</si>
  <si>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</si>
  <si>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</si>
  <si>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</si>
  <si>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</si>
  <si>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</si>
  <si>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</si>
  <si>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</si>
  <si>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</si>
  <si>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</si>
  <si>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</si>
  <si>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</si>
  <si>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</si>
  <si>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</si>
  <si>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</si>
  <si>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</si>
  <si>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</si>
  <si>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</si>
  <si>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</si>
  <si>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</si>
  <si>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</si>
  <si>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</si>
  <si>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</si>
  <si>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</si>
  <si>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</si>
  <si>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</si>
  <si>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</si>
  <si>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</si>
  <si>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</si>
  <si>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</si>
  <si>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</si>
  <si>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</si>
  <si>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</si>
  <si>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</si>
  <si>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</si>
  <si>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</si>
  <si>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</si>
  <si>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</si>
  <si>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</si>
  <si>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</si>
  <si>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</si>
  <si>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</si>
  <si>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</si>
  <si>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</si>
  <si>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</si>
  <si>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</si>
  <si>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</si>
  <si>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</si>
  <si>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</si>
  <si>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</si>
  <si>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</si>
  <si>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</si>
  <si>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</si>
  <si>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</si>
  <si>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</si>
  <si>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</si>
  <si>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</si>
  <si>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</si>
  <si>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</si>
  <si>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</si>
  <si>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</si>
  <si>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</si>
  <si>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</si>
  <si>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</si>
  <si>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</si>
  <si>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</si>
  <si>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</si>
  <si>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</si>
  <si>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</si>
  <si>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</si>
  <si>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</si>
  <si>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</si>
  <si>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</si>
  <si>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</si>
  <si>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</si>
  <si>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</si>
  <si>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</si>
  <si>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</si>
  <si>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</si>
  <si>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</si>
  <si>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</si>
  <si>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</si>
  <si>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</si>
  <si>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</si>
  <si>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</si>
  <si>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</si>
  <si>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</si>
  <si>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</si>
  <si>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</si>
  <si>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</si>
  <si>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</si>
  <si>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</si>
  <si>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</si>
  <si>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</si>
  <si>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</si>
  <si>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</si>
  <si>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</si>
  <si>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</si>
  <si>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</si>
  <si>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</si>
  <si>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</si>
  <si>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</si>
  <si>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</si>
  <si>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</si>
  <si>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</si>
  <si>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</si>
  <si>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</si>
  <si>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</si>
  <si>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</si>
  <si>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</si>
  <si>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</si>
  <si>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</si>
  <si>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</si>
  <si>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</si>
  <si>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</si>
  <si>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</si>
  <si>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</si>
  <si>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</si>
  <si>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</si>
  <si>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</si>
  <si>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</si>
  <si>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</si>
  <si>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</si>
  <si>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</si>
  <si>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</si>
  <si>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</si>
  <si>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</si>
  <si>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</si>
  <si>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</si>
  <si>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</si>
  <si>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</si>
  <si>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</si>
  <si>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</si>
  <si>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</si>
  <si>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</si>
  <si>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</si>
  <si>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</si>
  <si>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</si>
  <si>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</si>
  <si>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</si>
  <si>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</si>
  <si>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</si>
  <si>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</si>
  <si>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</si>
  <si>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</si>
  <si>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</si>
  <si>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</si>
  <si>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</si>
  <si>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</si>
  <si>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</si>
  <si>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</si>
  <si>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</si>
  <si>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</si>
  <si>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</si>
  <si>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</si>
  <si>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</si>
  <si>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</si>
  <si>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</si>
  <si>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</si>
  <si>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</si>
  <si>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</si>
  <si>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</si>
  <si>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</si>
  <si>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</si>
  <si>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</si>
  <si>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</si>
  <si>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</si>
  <si>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</si>
  <si>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</si>
  <si>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</si>
  <si>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</si>
  <si>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</si>
  <si>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</si>
  <si>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</si>
  <si>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</si>
  <si>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</si>
  <si>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</si>
  <si>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</si>
  <si>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</si>
  <si>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</si>
  <si>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</si>
  <si>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</si>
  <si>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</si>
  <si>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</si>
  <si>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</si>
  <si>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</si>
  <si>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</si>
  <si>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</si>
  <si>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</si>
  <si>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</si>
  <si>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</si>
  <si>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</si>
  <si>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</si>
  <si>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</si>
  <si>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</si>
  <si>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</si>
  <si>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</si>
  <si>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</si>
  <si>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</si>
  <si>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</si>
  <si>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</si>
  <si>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</si>
  <si>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</si>
  <si>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</si>
  <si>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</si>
  <si>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</si>
  <si>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</si>
  <si>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</si>
  <si>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</si>
  <si>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</si>
  <si>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</si>
  <si>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</si>
  <si>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</si>
  <si>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</si>
  <si>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</si>
  <si>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</si>
  <si>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</si>
  <si>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</si>
  <si>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</si>
  <si>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</si>
  <si>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</si>
  <si>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</si>
  <si>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</si>
  <si>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</si>
  <si>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</si>
  <si>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</si>
  <si>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</si>
  <si>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</si>
  <si>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</si>
  <si>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</si>
  <si>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</si>
  <si>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</si>
  <si>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</si>
  <si>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</si>
  <si>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</si>
  <si>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</si>
  <si>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</si>
  <si>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</si>
  <si>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</si>
  <si>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</si>
  <si>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</si>
  <si>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</si>
  <si>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</si>
  <si>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</si>
  <si>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</si>
  <si>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</si>
  <si>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</si>
  <si>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</si>
  <si>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</si>
  <si>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</si>
  <si>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</si>
  <si>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</si>
  <si>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</si>
  <si>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</si>
  <si>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</si>
  <si>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</si>
  <si>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</si>
  <si>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</si>
  <si>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</si>
  <si>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</si>
  <si>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</si>
  <si>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</si>
  <si>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</si>
  <si>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</si>
  <si>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</si>
  <si>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</si>
  <si>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</si>
  <si>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</si>
  <si>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</si>
  <si>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</si>
  <si>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</si>
  <si>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</si>
  <si>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</si>
  <si>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</si>
  <si>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</si>
  <si>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</si>
  <si>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</si>
  <si>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</si>
  <si>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</si>
  <si>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</si>
  <si>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</si>
  <si>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</si>
  <si>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</si>
  <si>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</si>
  <si>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</si>
  <si>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</si>
  <si>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</si>
  <si>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</si>
  <si>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</si>
  <si>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</si>
  <si>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</si>
  <si>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</si>
  <si>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</si>
  <si>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</si>
  <si>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</si>
  <si>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</si>
  <si>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</si>
  <si>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</si>
  <si>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</si>
  <si>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</si>
  <si>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</si>
  <si>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</si>
  <si>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</si>
  <si>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</si>
  <si>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</si>
  <si>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</si>
  <si>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</si>
  <si>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</si>
  <si>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</si>
  <si>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</si>
  <si>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</si>
  <si>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</si>
  <si>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</si>
  <si>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</si>
  <si>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</si>
  <si>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</si>
  <si>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</si>
  <si>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</si>
  <si>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</si>
  <si>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</si>
  <si>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</si>
  <si>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</si>
  <si>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</si>
  <si>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</si>
  <si>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</si>
  <si>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</si>
  <si>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</si>
  <si>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</si>
  <si>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</si>
  <si>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</si>
  <si>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</si>
  <si>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</si>
  <si>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</si>
  <si>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</si>
  <si>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</si>
  <si>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</si>
  <si>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</si>
  <si>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</si>
  <si>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</si>
  <si>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</si>
  <si>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</si>
  <si>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</si>
  <si>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</si>
  <si>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</si>
  <si>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</si>
  <si>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</si>
  <si>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</si>
  <si>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</si>
  <si>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</si>
  <si>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</si>
  <si>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</si>
  <si>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</si>
  <si>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</si>
  <si>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</si>
  <si>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</si>
  <si>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</si>
  <si>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</si>
  <si>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</si>
  <si>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М.П.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</si>
  <si>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</si>
  <si>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</si>
  <si>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>Образац 1Б</t>
  </si>
  <si>
    <t>Образац 1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</si>
  <si>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</si>
  <si>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</si>
  <si>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</si>
  <si>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</si>
  <si>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</si>
  <si>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</si>
  <si>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>Oвлашћено лице: __________________________</t>
  </si>
  <si>
    <t>Предузеће: ЈП ЗЖС ОБРЕНОВАЦ</t>
  </si>
  <si>
    <t>Матични број:  20597011</t>
  </si>
  <si>
    <t>у хиљадама динара</t>
  </si>
  <si>
    <t>С. НЕТО ДОБИТАК (1057 – 1059 – 1060 – 1061 + 1062)</t>
  </si>
  <si>
    <t>500</t>
  </si>
  <si>
    <t>8. Аванси за некретнине, постројења и опрему</t>
  </si>
  <si>
    <t>БИЛАНС УСПЕХА у периоду  01.01.- 31.03.2018.</t>
  </si>
  <si>
    <t>План за
01.01-31.12.2018.             Текућа година</t>
  </si>
  <si>
    <t>Период  01.01. до 31.03.2018.</t>
  </si>
  <si>
    <t xml:space="preserve">Индекс 
 период 31.03.2018/  текућа година </t>
  </si>
  <si>
    <t>Период 01.01.-31.03.2018.</t>
  </si>
  <si>
    <t xml:space="preserve">Индекс 
 период 31.03.2018/ програм текућа година </t>
  </si>
  <si>
    <t>у периоду од 01.01.до 31.03.2018. године</t>
  </si>
  <si>
    <t>Датум: 20.04.2018.година</t>
  </si>
  <si>
    <t>БИЛАНС СТАЊА  на дан 31.03.2018.године</t>
  </si>
  <si>
    <t xml:space="preserve">Планирано стање 
на дан 31.12.2018 </t>
  </si>
  <si>
    <t>31.03.2018.</t>
  </si>
  <si>
    <t>Индекс период 31.03.2018. / програм текућа година</t>
  </si>
  <si>
    <t xml:space="preserve">Стање на дан 
31.12.2017.
</t>
  </si>
  <si>
    <t>Реализација 
01.12-12.12.2017.      Претходна година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</si>
</sst>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1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3" fillId="0" borderId="10" xfId="0" applyNumberFormat="1" applyFont="1" applyBorder="1" applyAlignment="1">
      <alignment wrapText="1"/>
    </xf>
    <xf numFmtId="9" fontId="2" fillId="0" borderId="0" xfId="60" applyFont="1" applyAlignment="1">
      <alignment/>
    </xf>
    <xf numFmtId="4" fontId="1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32" borderId="10" xfId="0" applyNumberFormat="1" applyFont="1" applyFill="1" applyBorder="1" applyAlignment="1" applyProtection="1">
      <alignment horizontal="right" vertical="center"/>
      <protection/>
    </xf>
    <xf numFmtId="3" fontId="11" fillId="32" borderId="10" xfId="0" applyNumberFormat="1" applyFont="1" applyFill="1" applyBorder="1" applyAlignment="1" applyProtection="1">
      <alignment horizontal="right" vertical="center"/>
      <protection locked="0"/>
    </xf>
    <xf numFmtId="3" fontId="10" fillId="32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2" borderId="13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32" borderId="14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13" fillId="33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wrapText="1"/>
    </xf>
    <xf numFmtId="4" fontId="51" fillId="0" borderId="14" xfId="0" applyNumberFormat="1" applyFont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4" fontId="52" fillId="0" borderId="14" xfId="0" applyNumberFormat="1" applyFont="1" applyBorder="1" applyAlignment="1">
      <alignment wrapText="1"/>
    </xf>
    <xf numFmtId="3" fontId="52" fillId="32" borderId="10" xfId="0" applyNumberFormat="1" applyFont="1" applyFill="1" applyBorder="1" applyAlignment="1">
      <alignment wrapText="1"/>
    </xf>
    <xf numFmtId="4" fontId="52" fillId="0" borderId="10" xfId="0" applyNumberFormat="1" applyFont="1" applyBorder="1" applyAlignment="1">
      <alignment wrapText="1"/>
    </xf>
    <xf numFmtId="3" fontId="51" fillId="32" borderId="10" xfId="0" applyNumberFormat="1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0" fontId="54" fillId="0" borderId="0" xfId="0" applyFont="1" applyAlignment="1">
      <alignment/>
    </xf>
    <xf numFmtId="4" fontId="5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right"/>
    </xf>
    <xf numFmtId="4" fontId="2" fillId="32" borderId="14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wrapText="1"/>
    </xf>
    <xf numFmtId="3" fontId="10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98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view="pageBreakPreview" zoomScale="60" workbookViewId="0" topLeftCell="A1">
      <selection activeCell="H73" sqref="H73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40.5" customHeight="1">
      <c r="H2" s="5" t="s">
        <v>477</v>
      </c>
    </row>
    <row r="3" spans="1:9" ht="15.75">
      <c r="A3" s="1" t="s">
        <v>485</v>
      </c>
      <c r="B3" s="71"/>
      <c r="C3" s="71"/>
      <c r="D3" s="71"/>
      <c r="E3" s="71"/>
      <c r="F3" s="71"/>
      <c r="G3" s="71"/>
      <c r="H3" s="71"/>
      <c r="I3" s="71"/>
    </row>
    <row r="4" spans="1:9" ht="15.75">
      <c r="A4" s="1" t="s">
        <v>486</v>
      </c>
      <c r="B4" s="71"/>
      <c r="C4" s="71"/>
      <c r="D4" s="71"/>
      <c r="E4" s="71"/>
      <c r="F4" s="71"/>
      <c r="G4" s="71"/>
      <c r="H4" s="71"/>
      <c r="I4" s="71"/>
    </row>
    <row r="5" spans="1:9" ht="15.75">
      <c r="A5" s="1"/>
      <c r="B5" s="71"/>
      <c r="C5" s="71"/>
      <c r="D5" s="71"/>
      <c r="E5" s="71"/>
      <c r="F5" s="71"/>
      <c r="G5" s="71"/>
      <c r="H5" s="71"/>
      <c r="I5" s="71"/>
    </row>
    <row r="6" spans="1:8" ht="15.75">
      <c r="A6" s="154" t="s">
        <v>491</v>
      </c>
      <c r="B6" s="154"/>
      <c r="C6" s="154"/>
      <c r="D6" s="154"/>
      <c r="E6" s="154"/>
      <c r="F6" s="154"/>
      <c r="G6" s="154"/>
      <c r="H6" s="154"/>
    </row>
    <row r="7" spans="5:6" ht="15.75" hidden="1">
      <c r="E7" s="116"/>
      <c r="F7" s="116"/>
    </row>
    <row r="8" ht="15.75" hidden="1"/>
    <row r="9" ht="16.5" thickBot="1">
      <c r="H9" s="3" t="s">
        <v>144</v>
      </c>
    </row>
    <row r="10" spans="1:8" ht="44.25" customHeight="1">
      <c r="A10" s="155" t="s">
        <v>4</v>
      </c>
      <c r="B10" s="159" t="s">
        <v>0</v>
      </c>
      <c r="C10" s="159" t="s">
        <v>12</v>
      </c>
      <c r="D10" s="161" t="s">
        <v>504</v>
      </c>
      <c r="E10" s="161" t="s">
        <v>492</v>
      </c>
      <c r="F10" s="163" t="s">
        <v>493</v>
      </c>
      <c r="G10" s="164"/>
      <c r="H10" s="157" t="s">
        <v>494</v>
      </c>
    </row>
    <row r="11" spans="1:8" ht="38.25" customHeight="1">
      <c r="A11" s="156"/>
      <c r="B11" s="160"/>
      <c r="C11" s="165"/>
      <c r="D11" s="162"/>
      <c r="E11" s="162"/>
      <c r="F11" s="117" t="s">
        <v>1</v>
      </c>
      <c r="G11" s="118" t="s">
        <v>2</v>
      </c>
      <c r="H11" s="158"/>
    </row>
    <row r="12" spans="1:8" s="15" customFormat="1" ht="21" customHeight="1">
      <c r="A12" s="72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3">
        <v>8</v>
      </c>
    </row>
    <row r="13" spans="1:9" s="16" customFormat="1" ht="18.75">
      <c r="A13" s="30"/>
      <c r="B13" s="31" t="s">
        <v>60</v>
      </c>
      <c r="C13" s="32"/>
      <c r="D13" s="70"/>
      <c r="E13" s="70"/>
      <c r="F13" s="70"/>
      <c r="G13" s="70"/>
      <c r="H13" s="73"/>
      <c r="I13" s="15"/>
    </row>
    <row r="14" spans="1:9" s="17" customFormat="1" ht="32.25">
      <c r="A14" s="30" t="s">
        <v>61</v>
      </c>
      <c r="B14" s="31" t="s">
        <v>62</v>
      </c>
      <c r="C14" s="32">
        <v>1001</v>
      </c>
      <c r="D14" s="67">
        <v>66110</v>
      </c>
      <c r="E14" s="67">
        <f>SUM(E30+E32)</f>
        <v>81757</v>
      </c>
      <c r="F14" s="67">
        <f>SUM(F30+F32)</f>
        <v>16736</v>
      </c>
      <c r="G14" s="67">
        <f>SUM(G30+G32)</f>
        <v>7812</v>
      </c>
      <c r="H14" s="87">
        <f>SUM(G14/E14*100)</f>
        <v>9.555145125188057</v>
      </c>
      <c r="I14" s="74"/>
    </row>
    <row r="15" spans="1:9" s="16" customFormat="1" ht="30" customHeight="1">
      <c r="A15" s="30">
        <v>60</v>
      </c>
      <c r="B15" s="31" t="s">
        <v>63</v>
      </c>
      <c r="C15" s="32">
        <v>1002</v>
      </c>
      <c r="D15" s="75"/>
      <c r="E15" s="75"/>
      <c r="F15" s="75"/>
      <c r="G15" s="75"/>
      <c r="H15" s="88"/>
      <c r="I15" s="15"/>
    </row>
    <row r="16" spans="1:9" s="16" customFormat="1" ht="30" customHeight="1">
      <c r="A16" s="33">
        <v>600</v>
      </c>
      <c r="B16" s="34" t="s">
        <v>64</v>
      </c>
      <c r="C16" s="35">
        <v>1003</v>
      </c>
      <c r="D16" s="75"/>
      <c r="E16" s="75"/>
      <c r="F16" s="75"/>
      <c r="G16" s="75"/>
      <c r="H16" s="88"/>
      <c r="I16" s="15"/>
    </row>
    <row r="17" spans="1:9" s="16" customFormat="1" ht="30" customHeight="1">
      <c r="A17" s="33">
        <v>601</v>
      </c>
      <c r="B17" s="34" t="s">
        <v>65</v>
      </c>
      <c r="C17" s="35">
        <v>1004</v>
      </c>
      <c r="D17" s="76"/>
      <c r="E17" s="75"/>
      <c r="F17" s="75"/>
      <c r="G17" s="75"/>
      <c r="H17" s="88"/>
      <c r="I17" s="15"/>
    </row>
    <row r="18" spans="1:9" s="16" customFormat="1" ht="30" customHeight="1">
      <c r="A18" s="33">
        <v>602</v>
      </c>
      <c r="B18" s="34" t="s">
        <v>66</v>
      </c>
      <c r="C18" s="35">
        <v>1005</v>
      </c>
      <c r="D18" s="76"/>
      <c r="E18" s="75"/>
      <c r="F18" s="75"/>
      <c r="G18" s="75"/>
      <c r="H18" s="88"/>
      <c r="I18" s="15"/>
    </row>
    <row r="19" spans="1:9" s="16" customFormat="1" ht="30" customHeight="1">
      <c r="A19" s="33">
        <v>603</v>
      </c>
      <c r="B19" s="34" t="s">
        <v>67</v>
      </c>
      <c r="C19" s="35">
        <v>1006</v>
      </c>
      <c r="D19" s="75"/>
      <c r="E19" s="75"/>
      <c r="F19" s="75"/>
      <c r="G19" s="75"/>
      <c r="H19" s="88"/>
      <c r="I19" s="15"/>
    </row>
    <row r="20" spans="1:9" s="16" customFormat="1" ht="30" customHeight="1">
      <c r="A20" s="33">
        <v>604</v>
      </c>
      <c r="B20" s="34" t="s">
        <v>68</v>
      </c>
      <c r="C20" s="35">
        <v>1007</v>
      </c>
      <c r="D20" s="75"/>
      <c r="E20" s="75"/>
      <c r="F20" s="75"/>
      <c r="G20" s="75"/>
      <c r="H20" s="88"/>
      <c r="I20" s="15"/>
    </row>
    <row r="21" spans="1:9" s="16" customFormat="1" ht="30" customHeight="1">
      <c r="A21" s="33">
        <v>605</v>
      </c>
      <c r="B21" s="34" t="s">
        <v>69</v>
      </c>
      <c r="C21" s="35">
        <v>1008</v>
      </c>
      <c r="D21" s="75"/>
      <c r="E21" s="75"/>
      <c r="F21" s="75"/>
      <c r="G21" s="75"/>
      <c r="H21" s="88"/>
      <c r="I21" s="15"/>
    </row>
    <row r="22" spans="1:9" s="16" customFormat="1" ht="30" customHeight="1">
      <c r="A22" s="30">
        <v>61</v>
      </c>
      <c r="B22" s="31" t="s">
        <v>70</v>
      </c>
      <c r="C22" s="32">
        <v>1009</v>
      </c>
      <c r="D22" s="77"/>
      <c r="E22" s="77"/>
      <c r="F22" s="77"/>
      <c r="G22" s="77"/>
      <c r="H22" s="87"/>
      <c r="I22" s="15"/>
    </row>
    <row r="23" spans="1:9" s="16" customFormat="1" ht="31.5">
      <c r="A23" s="33">
        <v>610</v>
      </c>
      <c r="B23" s="34" t="s">
        <v>71</v>
      </c>
      <c r="C23" s="35">
        <v>1010</v>
      </c>
      <c r="D23" s="75"/>
      <c r="E23" s="75"/>
      <c r="F23" s="75"/>
      <c r="G23" s="75"/>
      <c r="H23" s="88"/>
      <c r="I23" s="15"/>
    </row>
    <row r="24" spans="1:9" s="16" customFormat="1" ht="30" customHeight="1">
      <c r="A24" s="33">
        <v>611</v>
      </c>
      <c r="B24" s="34" t="s">
        <v>72</v>
      </c>
      <c r="C24" s="35">
        <v>1011</v>
      </c>
      <c r="D24" s="75"/>
      <c r="E24" s="75"/>
      <c r="F24" s="75"/>
      <c r="G24" s="75"/>
      <c r="H24" s="88"/>
      <c r="I24" s="15"/>
    </row>
    <row r="25" spans="1:9" s="16" customFormat="1" ht="30" customHeight="1">
      <c r="A25" s="33">
        <v>612</v>
      </c>
      <c r="B25" s="34" t="s">
        <v>73</v>
      </c>
      <c r="C25" s="35">
        <v>1012</v>
      </c>
      <c r="D25" s="75"/>
      <c r="E25" s="75"/>
      <c r="F25" s="75"/>
      <c r="G25" s="75"/>
      <c r="H25" s="88"/>
      <c r="I25" s="15"/>
    </row>
    <row r="26" spans="1:9" s="16" customFormat="1" ht="30" customHeight="1">
      <c r="A26" s="33">
        <v>613</v>
      </c>
      <c r="B26" s="34" t="s">
        <v>74</v>
      </c>
      <c r="C26" s="35">
        <v>1013</v>
      </c>
      <c r="D26" s="75"/>
      <c r="E26" s="75"/>
      <c r="F26" s="75"/>
      <c r="G26" s="75"/>
      <c r="H26" s="88"/>
      <c r="I26" s="15"/>
    </row>
    <row r="27" spans="1:9" s="16" customFormat="1" ht="30" customHeight="1">
      <c r="A27" s="33">
        <v>614</v>
      </c>
      <c r="B27" s="34" t="s">
        <v>75</v>
      </c>
      <c r="C27" s="35">
        <v>1014</v>
      </c>
      <c r="D27" s="75"/>
      <c r="E27" s="75"/>
      <c r="F27" s="75"/>
      <c r="G27" s="75"/>
      <c r="H27" s="88"/>
      <c r="I27" s="15"/>
    </row>
    <row r="28" spans="1:9" s="16" customFormat="1" ht="30" customHeight="1">
      <c r="A28" s="33">
        <v>615</v>
      </c>
      <c r="B28" s="34" t="s">
        <v>76</v>
      </c>
      <c r="C28" s="35">
        <v>1015</v>
      </c>
      <c r="D28" s="77"/>
      <c r="E28" s="75"/>
      <c r="F28" s="75"/>
      <c r="G28" s="75"/>
      <c r="H28" s="88"/>
      <c r="I28" s="15"/>
    </row>
    <row r="29" spans="1:9" s="16" customFormat="1" ht="30" customHeight="1">
      <c r="A29" s="33">
        <v>64</v>
      </c>
      <c r="B29" s="31" t="s">
        <v>77</v>
      </c>
      <c r="C29" s="32">
        <v>1016</v>
      </c>
      <c r="D29" s="77">
        <v>61091</v>
      </c>
      <c r="E29" s="77">
        <f>SUM(E30)</f>
        <v>76133</v>
      </c>
      <c r="F29" s="77">
        <f>SUM(F30)</f>
        <v>16736</v>
      </c>
      <c r="G29" s="77">
        <f>SUM(G30)</f>
        <v>7812</v>
      </c>
      <c r="H29" s="87">
        <f>SUM(G29/E29*100)</f>
        <v>10.260990634810135</v>
      </c>
      <c r="I29" s="15"/>
    </row>
    <row r="30" spans="1:9" s="16" customFormat="1" ht="30" customHeight="1">
      <c r="A30" s="33">
        <v>640</v>
      </c>
      <c r="B30" s="34" t="s">
        <v>474</v>
      </c>
      <c r="C30" s="35">
        <v>1017</v>
      </c>
      <c r="D30" s="77">
        <v>61091</v>
      </c>
      <c r="E30" s="75">
        <v>76133</v>
      </c>
      <c r="F30" s="75">
        <v>16736</v>
      </c>
      <c r="G30" s="75">
        <v>7812</v>
      </c>
      <c r="H30" s="88">
        <f>SUM(G30/E30*100)</f>
        <v>10.260990634810135</v>
      </c>
      <c r="I30" s="15"/>
    </row>
    <row r="31" spans="1:9" s="16" customFormat="1" ht="30" customHeight="1">
      <c r="A31" s="33">
        <v>641</v>
      </c>
      <c r="B31" s="34" t="s">
        <v>475</v>
      </c>
      <c r="C31" s="35">
        <v>1018</v>
      </c>
      <c r="D31" s="77"/>
      <c r="E31" s="75"/>
      <c r="F31" s="75"/>
      <c r="G31" s="75"/>
      <c r="H31" s="88"/>
      <c r="I31" s="15"/>
    </row>
    <row r="32" spans="1:9" s="16" customFormat="1" ht="41.25" customHeight="1">
      <c r="A32" s="33">
        <v>65</v>
      </c>
      <c r="B32" s="34" t="s">
        <v>78</v>
      </c>
      <c r="C32" s="32">
        <v>1019</v>
      </c>
      <c r="D32" s="75">
        <v>5019</v>
      </c>
      <c r="E32" s="119">
        <v>5624</v>
      </c>
      <c r="F32" s="119"/>
      <c r="G32" s="77">
        <v>0</v>
      </c>
      <c r="H32" s="87">
        <f>SUM(G32/E32*100)</f>
        <v>0</v>
      </c>
      <c r="I32" s="15"/>
    </row>
    <row r="33" spans="1:9" s="16" customFormat="1" ht="39" customHeight="1">
      <c r="A33" s="30"/>
      <c r="B33" s="31" t="s">
        <v>79</v>
      </c>
      <c r="C33" s="35">
        <v>1020</v>
      </c>
      <c r="D33" s="75"/>
      <c r="E33" s="120"/>
      <c r="F33" s="120"/>
      <c r="G33" s="75"/>
      <c r="H33" s="88"/>
      <c r="I33" s="15"/>
    </row>
    <row r="34" spans="1:9" s="16" customFormat="1" ht="31.5">
      <c r="A34" s="30" t="s">
        <v>80</v>
      </c>
      <c r="B34" s="31" t="s">
        <v>81</v>
      </c>
      <c r="C34" s="35">
        <v>1021</v>
      </c>
      <c r="D34" s="75">
        <v>46340</v>
      </c>
      <c r="E34" s="77">
        <f>SUM(E39:E45)</f>
        <v>55267</v>
      </c>
      <c r="F34" s="77">
        <f>SUM(F39:F45)</f>
        <v>9645</v>
      </c>
      <c r="G34" s="77">
        <f>SUM(G39:G45)</f>
        <v>9134</v>
      </c>
      <c r="H34" s="87">
        <f>SUM(G34/E34*100)</f>
        <v>16.527041453308485</v>
      </c>
      <c r="I34" s="15"/>
    </row>
    <row r="35" spans="1:9" s="16" customFormat="1" ht="18.75">
      <c r="A35" s="33">
        <v>50</v>
      </c>
      <c r="B35" s="34" t="s">
        <v>82</v>
      </c>
      <c r="C35" s="32">
        <v>1022</v>
      </c>
      <c r="D35" s="75"/>
      <c r="E35" s="75"/>
      <c r="F35" s="75"/>
      <c r="G35" s="75"/>
      <c r="H35" s="88"/>
      <c r="I35" s="15"/>
    </row>
    <row r="36" spans="1:9" s="16" customFormat="1" ht="18.75">
      <c r="A36" s="33">
        <v>62</v>
      </c>
      <c r="B36" s="34" t="s">
        <v>83</v>
      </c>
      <c r="C36" s="35">
        <v>1023</v>
      </c>
      <c r="D36" s="77"/>
      <c r="E36" s="75"/>
      <c r="F36" s="75"/>
      <c r="G36" s="75"/>
      <c r="H36" s="88"/>
      <c r="I36" s="15"/>
    </row>
    <row r="37" spans="1:9" s="16" customFormat="1" ht="31.5">
      <c r="A37" s="33">
        <v>630</v>
      </c>
      <c r="B37" s="34" t="s">
        <v>84</v>
      </c>
      <c r="C37" s="35">
        <v>1024</v>
      </c>
      <c r="D37" s="77"/>
      <c r="E37" s="75"/>
      <c r="F37" s="75"/>
      <c r="G37" s="75"/>
      <c r="H37" s="88"/>
      <c r="I37" s="15"/>
    </row>
    <row r="38" spans="1:9" s="16" customFormat="1" ht="31.5">
      <c r="A38" s="33">
        <v>631</v>
      </c>
      <c r="B38" s="34" t="s">
        <v>85</v>
      </c>
      <c r="C38" s="32">
        <v>1025</v>
      </c>
      <c r="D38" s="75"/>
      <c r="E38" s="75"/>
      <c r="F38" s="75"/>
      <c r="G38" s="77"/>
      <c r="H38" s="88"/>
      <c r="I38" s="15"/>
    </row>
    <row r="39" spans="1:10" s="16" customFormat="1" ht="18.75">
      <c r="A39" s="33" t="s">
        <v>86</v>
      </c>
      <c r="B39" s="34" t="s">
        <v>87</v>
      </c>
      <c r="C39" s="35">
        <v>1026</v>
      </c>
      <c r="D39" s="75">
        <v>450</v>
      </c>
      <c r="E39" s="75">
        <v>1175</v>
      </c>
      <c r="F39" s="75">
        <v>645</v>
      </c>
      <c r="G39" s="75">
        <v>304</v>
      </c>
      <c r="H39" s="88">
        <f>SUM(G39/E39*100)</f>
        <v>25.872340425531913</v>
      </c>
      <c r="I39" s="15"/>
      <c r="J39" s="66"/>
    </row>
    <row r="40" spans="1:9" s="16" customFormat="1" ht="30" customHeight="1">
      <c r="A40" s="33">
        <v>513</v>
      </c>
      <c r="B40" s="34" t="s">
        <v>88</v>
      </c>
      <c r="C40" s="35">
        <v>1027</v>
      </c>
      <c r="D40" s="77">
        <v>493</v>
      </c>
      <c r="E40" s="75">
        <v>860</v>
      </c>
      <c r="F40" s="75">
        <v>130</v>
      </c>
      <c r="G40" s="75">
        <v>110</v>
      </c>
      <c r="H40" s="88">
        <f>SUM(G40/E40*100)</f>
        <v>12.790697674418606</v>
      </c>
      <c r="I40" s="15"/>
    </row>
    <row r="41" spans="1:10" s="16" customFormat="1" ht="30" customHeight="1">
      <c r="A41" s="33">
        <v>52</v>
      </c>
      <c r="B41" s="34" t="s">
        <v>89</v>
      </c>
      <c r="C41" s="32">
        <v>1028</v>
      </c>
      <c r="D41" s="77">
        <v>17999</v>
      </c>
      <c r="E41" s="75">
        <v>22538</v>
      </c>
      <c r="F41" s="75">
        <v>5588</v>
      </c>
      <c r="G41" s="75">
        <v>4463</v>
      </c>
      <c r="H41" s="88">
        <f>SUM(G41/E41*100)</f>
        <v>19.802111988641403</v>
      </c>
      <c r="I41" s="15"/>
      <c r="J41" s="66"/>
    </row>
    <row r="42" spans="1:10" s="16" customFormat="1" ht="30" customHeight="1">
      <c r="A42" s="33">
        <v>53</v>
      </c>
      <c r="B42" s="34" t="s">
        <v>90</v>
      </c>
      <c r="C42" s="35">
        <v>1029</v>
      </c>
      <c r="D42" s="75">
        <v>3946</v>
      </c>
      <c r="E42" s="75">
        <v>4660</v>
      </c>
      <c r="F42" s="75">
        <v>524</v>
      </c>
      <c r="G42" s="75">
        <v>197</v>
      </c>
      <c r="H42" s="88">
        <f>SUM(G42/E42*100)</f>
        <v>4.227467811158799</v>
      </c>
      <c r="I42" s="15"/>
      <c r="J42" s="66"/>
    </row>
    <row r="43" spans="1:10" s="16" customFormat="1" ht="30" customHeight="1">
      <c r="A43" s="33">
        <v>540</v>
      </c>
      <c r="B43" s="34" t="s">
        <v>91</v>
      </c>
      <c r="C43" s="35">
        <v>1030</v>
      </c>
      <c r="D43" s="77">
        <v>5800</v>
      </c>
      <c r="E43" s="75">
        <v>5700</v>
      </c>
      <c r="F43" s="75">
        <v>1400</v>
      </c>
      <c r="G43" s="75">
        <v>1428</v>
      </c>
      <c r="H43" s="88">
        <f>SUM(G43/E43*100)</f>
        <v>25.05263157894737</v>
      </c>
      <c r="I43" s="15"/>
      <c r="J43" s="66"/>
    </row>
    <row r="44" spans="1:10" s="16" customFormat="1" ht="18.75">
      <c r="A44" s="33" t="s">
        <v>92</v>
      </c>
      <c r="B44" s="34" t="s">
        <v>93</v>
      </c>
      <c r="C44" s="32">
        <v>1031</v>
      </c>
      <c r="D44" s="77"/>
      <c r="E44" s="121"/>
      <c r="F44" s="121"/>
      <c r="G44" s="121"/>
      <c r="H44" s="88"/>
      <c r="I44" s="15"/>
      <c r="J44" s="66"/>
    </row>
    <row r="45" spans="1:10" s="18" customFormat="1" ht="30" customHeight="1">
      <c r="A45" s="33">
        <v>55</v>
      </c>
      <c r="B45" s="34" t="s">
        <v>94</v>
      </c>
      <c r="C45" s="35">
        <v>1032</v>
      </c>
      <c r="D45" s="63">
        <v>17652</v>
      </c>
      <c r="E45" s="122">
        <v>20334</v>
      </c>
      <c r="F45" s="122">
        <v>1358</v>
      </c>
      <c r="G45" s="147">
        <v>2632</v>
      </c>
      <c r="H45" s="88">
        <f>SUM(G45/E45*100)</f>
        <v>12.94383790695387</v>
      </c>
      <c r="I45" s="2"/>
      <c r="J45" s="66"/>
    </row>
    <row r="46" spans="1:9" s="18" customFormat="1" ht="30" customHeight="1">
      <c r="A46" s="30"/>
      <c r="B46" s="31" t="s">
        <v>95</v>
      </c>
      <c r="C46" s="35">
        <v>1033</v>
      </c>
      <c r="D46" s="63">
        <f>SUM(D14-D34)</f>
        <v>19770</v>
      </c>
      <c r="E46" s="123">
        <f>SUM(E14-E34)</f>
        <v>26490</v>
      </c>
      <c r="F46" s="123">
        <f>SUM(F14-F34)</f>
        <v>7091</v>
      </c>
      <c r="G46" s="123"/>
      <c r="H46" s="87">
        <f>SUM(G46/E46*100)</f>
        <v>0</v>
      </c>
      <c r="I46" s="2"/>
    </row>
    <row r="47" spans="1:9" s="18" customFormat="1" ht="18.75">
      <c r="A47" s="30"/>
      <c r="B47" s="31" t="s">
        <v>96</v>
      </c>
      <c r="C47" s="32">
        <v>1034</v>
      </c>
      <c r="D47" s="63"/>
      <c r="E47" s="124"/>
      <c r="F47" s="63"/>
      <c r="G47" s="63">
        <f>SUM(G34-G29)</f>
        <v>1322</v>
      </c>
      <c r="H47" s="88"/>
      <c r="I47" s="2"/>
    </row>
    <row r="48" spans="1:9" s="18" customFormat="1" ht="18.75">
      <c r="A48" s="30">
        <v>66</v>
      </c>
      <c r="B48" s="31" t="s">
        <v>97</v>
      </c>
      <c r="C48" s="35">
        <v>1035</v>
      </c>
      <c r="D48" s="63"/>
      <c r="E48" s="63"/>
      <c r="F48" s="63"/>
      <c r="G48" s="63"/>
      <c r="H48" s="88"/>
      <c r="I48" s="2"/>
    </row>
    <row r="49" spans="1:9" s="18" customFormat="1" ht="30" customHeight="1">
      <c r="A49" s="30" t="s">
        <v>98</v>
      </c>
      <c r="B49" s="31" t="s">
        <v>99</v>
      </c>
      <c r="C49" s="35">
        <v>1036</v>
      </c>
      <c r="D49" s="63"/>
      <c r="E49" s="63"/>
      <c r="F49" s="63"/>
      <c r="G49" s="63"/>
      <c r="H49" s="88"/>
      <c r="I49" s="2"/>
    </row>
    <row r="50" spans="1:9" s="18" customFormat="1" ht="30" customHeight="1">
      <c r="A50" s="33">
        <v>660</v>
      </c>
      <c r="B50" s="34" t="s">
        <v>100</v>
      </c>
      <c r="C50" s="32">
        <v>1037</v>
      </c>
      <c r="D50" s="63"/>
      <c r="E50" s="63"/>
      <c r="F50" s="63"/>
      <c r="G50" s="63"/>
      <c r="H50" s="88"/>
      <c r="I50" s="2"/>
    </row>
    <row r="51" spans="1:9" s="18" customFormat="1" ht="15" customHeight="1" hidden="1">
      <c r="A51" s="33">
        <v>661</v>
      </c>
      <c r="B51" s="34" t="s">
        <v>101</v>
      </c>
      <c r="C51" s="35">
        <v>1038</v>
      </c>
      <c r="D51" s="78"/>
      <c r="E51" s="78"/>
      <c r="F51" s="78"/>
      <c r="G51" s="78"/>
      <c r="H51" s="88"/>
      <c r="I51" s="2"/>
    </row>
    <row r="52" spans="1:9" s="18" customFormat="1" ht="18.75">
      <c r="A52" s="33">
        <v>665</v>
      </c>
      <c r="B52" s="34" t="s">
        <v>102</v>
      </c>
      <c r="C52" s="35">
        <v>1039</v>
      </c>
      <c r="D52" s="63"/>
      <c r="E52" s="63"/>
      <c r="F52" s="63"/>
      <c r="G52" s="63"/>
      <c r="H52" s="88"/>
      <c r="I52" s="2"/>
    </row>
    <row r="53" spans="1:9" s="18" customFormat="1" ht="18.75">
      <c r="A53" s="33">
        <v>669</v>
      </c>
      <c r="B53" s="34" t="s">
        <v>103</v>
      </c>
      <c r="C53" s="32">
        <v>1040</v>
      </c>
      <c r="D53" s="63"/>
      <c r="E53" s="63"/>
      <c r="F53" s="63"/>
      <c r="G53" s="63"/>
      <c r="H53" s="88"/>
      <c r="I53" s="2"/>
    </row>
    <row r="54" spans="1:9" s="18" customFormat="1" ht="18.75">
      <c r="A54" s="30">
        <v>662</v>
      </c>
      <c r="B54" s="31" t="s">
        <v>104</v>
      </c>
      <c r="C54" s="35">
        <v>1041</v>
      </c>
      <c r="D54" s="63"/>
      <c r="E54" s="63"/>
      <c r="F54" s="63"/>
      <c r="G54" s="63"/>
      <c r="H54" s="88"/>
      <c r="I54" s="2"/>
    </row>
    <row r="55" spans="1:9" s="18" customFormat="1" ht="32.25">
      <c r="A55" s="30" t="s">
        <v>105</v>
      </c>
      <c r="B55" s="31" t="s">
        <v>106</v>
      </c>
      <c r="C55" s="35">
        <v>1042</v>
      </c>
      <c r="D55" s="63"/>
      <c r="E55" s="121"/>
      <c r="F55" s="63"/>
      <c r="G55" s="121"/>
      <c r="H55" s="88"/>
      <c r="I55" s="2"/>
    </row>
    <row r="56" spans="1:9" s="18" customFormat="1" ht="18.75">
      <c r="A56" s="30">
        <v>56</v>
      </c>
      <c r="B56" s="31" t="s">
        <v>107</v>
      </c>
      <c r="C56" s="32">
        <v>1043</v>
      </c>
      <c r="D56" s="63"/>
      <c r="E56" s="63"/>
      <c r="F56" s="63"/>
      <c r="G56" s="63"/>
      <c r="H56" s="88"/>
      <c r="I56" s="2"/>
    </row>
    <row r="57" spans="1:8" ht="31.5">
      <c r="A57" s="30" t="s">
        <v>108</v>
      </c>
      <c r="B57" s="31" t="s">
        <v>109</v>
      </c>
      <c r="C57" s="35">
        <v>1044</v>
      </c>
      <c r="D57" s="63"/>
      <c r="E57" s="63"/>
      <c r="F57" s="63"/>
      <c r="G57" s="63"/>
      <c r="H57" s="88"/>
    </row>
    <row r="58" spans="1:8" ht="15.75">
      <c r="A58" s="33">
        <v>560</v>
      </c>
      <c r="B58" s="34" t="s">
        <v>110</v>
      </c>
      <c r="C58" s="35">
        <v>1045</v>
      </c>
      <c r="D58" s="63"/>
      <c r="E58" s="63"/>
      <c r="F58" s="63"/>
      <c r="G58" s="63"/>
      <c r="H58" s="88"/>
    </row>
    <row r="59" spans="1:8" ht="15.75">
      <c r="A59" s="33">
        <v>561</v>
      </c>
      <c r="B59" s="34" t="s">
        <v>111</v>
      </c>
      <c r="C59" s="32">
        <v>1046</v>
      </c>
      <c r="D59" s="63"/>
      <c r="E59" s="63"/>
      <c r="F59" s="63"/>
      <c r="G59" s="63"/>
      <c r="H59" s="88"/>
    </row>
    <row r="60" spans="1:8" ht="15.75">
      <c r="A60" s="33">
        <v>565</v>
      </c>
      <c r="B60" s="34" t="s">
        <v>112</v>
      </c>
      <c r="C60" s="35">
        <v>1047</v>
      </c>
      <c r="D60" s="63"/>
      <c r="E60" s="63"/>
      <c r="F60" s="63"/>
      <c r="G60" s="63"/>
      <c r="H60" s="88"/>
    </row>
    <row r="61" spans="1:8" ht="15.75">
      <c r="A61" s="33" t="s">
        <v>113</v>
      </c>
      <c r="B61" s="34" t="s">
        <v>114</v>
      </c>
      <c r="C61" s="35">
        <v>1048</v>
      </c>
      <c r="D61" s="63"/>
      <c r="E61" s="63"/>
      <c r="F61" s="63"/>
      <c r="G61" s="63"/>
      <c r="H61" s="88"/>
    </row>
    <row r="62" spans="1:8" ht="15.75">
      <c r="A62" s="33">
        <v>562</v>
      </c>
      <c r="B62" s="34" t="s">
        <v>115</v>
      </c>
      <c r="C62" s="32">
        <v>1049</v>
      </c>
      <c r="D62" s="63"/>
      <c r="E62" s="63"/>
      <c r="F62" s="63"/>
      <c r="G62" s="63"/>
      <c r="H62" s="88"/>
    </row>
    <row r="63" spans="1:8" ht="31.5">
      <c r="A63" s="30" t="s">
        <v>116</v>
      </c>
      <c r="B63" s="31" t="s">
        <v>117</v>
      </c>
      <c r="C63" s="35">
        <v>1050</v>
      </c>
      <c r="D63" s="63"/>
      <c r="E63" s="63"/>
      <c r="F63" s="63"/>
      <c r="G63" s="63"/>
      <c r="H63" s="88"/>
    </row>
    <row r="64" spans="1:8" ht="15.75">
      <c r="A64" s="30"/>
      <c r="B64" s="31" t="s">
        <v>118</v>
      </c>
      <c r="C64" s="35">
        <v>1051</v>
      </c>
      <c r="D64" s="63"/>
      <c r="E64" s="63"/>
      <c r="F64" s="63"/>
      <c r="G64" s="63"/>
      <c r="H64" s="88"/>
    </row>
    <row r="65" spans="1:8" ht="15.75">
      <c r="A65" s="30"/>
      <c r="B65" s="31" t="s">
        <v>119</v>
      </c>
      <c r="C65" s="32">
        <v>1052</v>
      </c>
      <c r="D65" s="63"/>
      <c r="E65" s="63"/>
      <c r="F65" s="63"/>
      <c r="G65" s="63"/>
      <c r="H65" s="88"/>
    </row>
    <row r="66" spans="1:8" ht="31.5">
      <c r="A66" s="33" t="s">
        <v>120</v>
      </c>
      <c r="B66" s="34" t="s">
        <v>121</v>
      </c>
      <c r="C66" s="35">
        <v>1053</v>
      </c>
      <c r="D66" s="63"/>
      <c r="E66" s="63"/>
      <c r="F66" s="63"/>
      <c r="G66" s="63"/>
      <c r="H66" s="88"/>
    </row>
    <row r="67" spans="1:8" ht="31.5">
      <c r="A67" s="33" t="s">
        <v>122</v>
      </c>
      <c r="B67" s="34" t="s">
        <v>123</v>
      </c>
      <c r="C67" s="35">
        <v>1054</v>
      </c>
      <c r="D67" s="63"/>
      <c r="E67" s="63"/>
      <c r="F67" s="63"/>
      <c r="G67" s="63"/>
      <c r="H67" s="88"/>
    </row>
    <row r="68" spans="1:8" ht="31.5">
      <c r="A68" s="33" t="s">
        <v>124</v>
      </c>
      <c r="B68" s="34" t="s">
        <v>125</v>
      </c>
      <c r="C68" s="32">
        <v>1055</v>
      </c>
      <c r="D68" s="63"/>
      <c r="E68" s="63"/>
      <c r="F68" s="63"/>
      <c r="G68" s="89"/>
      <c r="H68" s="88"/>
    </row>
    <row r="69" spans="1:8" ht="31.5">
      <c r="A69" s="33" t="s">
        <v>126</v>
      </c>
      <c r="B69" s="34" t="s">
        <v>127</v>
      </c>
      <c r="C69" s="35">
        <v>1056</v>
      </c>
      <c r="D69" s="63">
        <v>1100</v>
      </c>
      <c r="E69" s="63">
        <v>200</v>
      </c>
      <c r="F69" s="63">
        <v>100</v>
      </c>
      <c r="G69" s="63"/>
      <c r="H69" s="88">
        <f>SUM(G69/E69*100)</f>
        <v>0</v>
      </c>
    </row>
    <row r="70" spans="1:9" ht="31.5">
      <c r="A70" s="30"/>
      <c r="B70" s="31" t="s">
        <v>128</v>
      </c>
      <c r="C70" s="35">
        <v>1057</v>
      </c>
      <c r="D70" s="89">
        <f>SUM(D14-D34-D69)</f>
        <v>18670</v>
      </c>
      <c r="E70" s="89">
        <f>SUM(E14-E34+E68-E69)</f>
        <v>26290</v>
      </c>
      <c r="F70" s="89">
        <f>SUM(F14-F34+F68-F69)</f>
        <v>6991</v>
      </c>
      <c r="G70" s="89"/>
      <c r="H70" s="68">
        <f>SUM(G70/E70*100)</f>
        <v>0</v>
      </c>
      <c r="I70" s="4"/>
    </row>
    <row r="71" spans="1:8" ht="31.5">
      <c r="A71" s="30"/>
      <c r="B71" s="148" t="s">
        <v>129</v>
      </c>
      <c r="C71" s="149">
        <v>1058</v>
      </c>
      <c r="D71" s="150"/>
      <c r="E71" s="150"/>
      <c r="F71" s="150"/>
      <c r="G71" s="150">
        <v>1322</v>
      </c>
      <c r="H71" s="151"/>
    </row>
    <row r="72" spans="1:8" ht="31.5">
      <c r="A72" s="30" t="s">
        <v>36</v>
      </c>
      <c r="B72" s="31" t="s">
        <v>130</v>
      </c>
      <c r="C72" s="35">
        <v>1059</v>
      </c>
      <c r="D72" s="63"/>
      <c r="E72" s="63"/>
      <c r="F72" s="63"/>
      <c r="G72" s="63"/>
      <c r="H72" s="88"/>
    </row>
    <row r="73" spans="1:8" ht="31.5">
      <c r="A73" s="33" t="s">
        <v>37</v>
      </c>
      <c r="B73" s="34" t="s">
        <v>131</v>
      </c>
      <c r="C73" s="35">
        <v>1060</v>
      </c>
      <c r="D73" s="63"/>
      <c r="E73" s="63"/>
      <c r="F73" s="63"/>
      <c r="G73" s="63"/>
      <c r="H73" s="88"/>
    </row>
    <row r="74" spans="1:8" ht="15.75">
      <c r="A74" s="30"/>
      <c r="B74" s="31" t="s">
        <v>132</v>
      </c>
      <c r="C74" s="32">
        <v>1061</v>
      </c>
      <c r="D74" s="63">
        <v>18670</v>
      </c>
      <c r="E74" s="63"/>
      <c r="F74" s="63"/>
      <c r="G74" s="63"/>
      <c r="H74" s="88"/>
    </row>
    <row r="75" spans="1:8" ht="15.75">
      <c r="A75" s="36"/>
      <c r="B75" s="37" t="s">
        <v>133</v>
      </c>
      <c r="C75" s="35">
        <v>1062</v>
      </c>
      <c r="D75" s="63"/>
      <c r="E75" s="63"/>
      <c r="F75" s="63"/>
      <c r="G75" s="63">
        <v>1322</v>
      </c>
      <c r="H75" s="88"/>
    </row>
    <row r="76" spans="1:8" ht="15.75">
      <c r="A76" s="33"/>
      <c r="B76" s="37" t="s">
        <v>134</v>
      </c>
      <c r="C76" s="35">
        <v>1063</v>
      </c>
      <c r="D76" s="63"/>
      <c r="E76" s="63"/>
      <c r="F76" s="63"/>
      <c r="G76" s="63"/>
      <c r="H76" s="88"/>
    </row>
    <row r="77" spans="1:8" ht="15.75">
      <c r="A77" s="30">
        <v>721</v>
      </c>
      <c r="B77" s="38" t="s">
        <v>135</v>
      </c>
      <c r="C77" s="32">
        <v>1064</v>
      </c>
      <c r="D77" s="63"/>
      <c r="E77" s="63"/>
      <c r="F77" s="63"/>
      <c r="G77" s="63"/>
      <c r="H77" s="88"/>
    </row>
    <row r="78" spans="1:8" ht="15.75">
      <c r="A78" s="33" t="s">
        <v>136</v>
      </c>
      <c r="B78" s="37" t="s">
        <v>137</v>
      </c>
      <c r="C78" s="35">
        <v>1065</v>
      </c>
      <c r="D78" s="63"/>
      <c r="E78" s="63"/>
      <c r="F78" s="63"/>
      <c r="G78" s="63"/>
      <c r="H78" s="88"/>
    </row>
    <row r="79" spans="1:8" ht="15.75">
      <c r="A79" s="33" t="s">
        <v>136</v>
      </c>
      <c r="B79" s="37" t="s">
        <v>138</v>
      </c>
      <c r="C79" s="35">
        <v>1066</v>
      </c>
      <c r="D79" s="63"/>
      <c r="E79" s="63"/>
      <c r="F79" s="63"/>
      <c r="G79" s="63"/>
      <c r="H79" s="88"/>
    </row>
    <row r="80" spans="1:8" ht="15.75">
      <c r="A80" s="33">
        <v>723</v>
      </c>
      <c r="B80" s="37" t="s">
        <v>139</v>
      </c>
      <c r="C80" s="32">
        <v>1067</v>
      </c>
      <c r="D80" s="63"/>
      <c r="E80" s="63"/>
      <c r="F80" s="63"/>
      <c r="G80" s="63"/>
      <c r="H80" s="88"/>
    </row>
    <row r="81" spans="1:8" ht="15.75">
      <c r="A81" s="30"/>
      <c r="B81" s="38" t="s">
        <v>488</v>
      </c>
      <c r="C81" s="35">
        <v>1068</v>
      </c>
      <c r="D81" s="63"/>
      <c r="E81" s="63"/>
      <c r="F81" s="63"/>
      <c r="G81" s="63"/>
      <c r="H81" s="88"/>
    </row>
    <row r="82" spans="1:8" ht="15.75">
      <c r="A82" s="36"/>
      <c r="B82" s="37" t="s">
        <v>140</v>
      </c>
      <c r="C82" s="35">
        <v>1069</v>
      </c>
      <c r="D82" s="63"/>
      <c r="E82" s="63"/>
      <c r="F82" s="63"/>
      <c r="G82" s="63"/>
      <c r="H82" s="88"/>
    </row>
    <row r="83" spans="1:8" ht="15.75">
      <c r="A83" s="36"/>
      <c r="B83" s="37" t="s">
        <v>141</v>
      </c>
      <c r="C83" s="32">
        <v>1070</v>
      </c>
      <c r="D83" s="63"/>
      <c r="E83" s="63"/>
      <c r="F83" s="63"/>
      <c r="G83" s="63"/>
      <c r="H83" s="88"/>
    </row>
    <row r="84" spans="1:8" ht="15.75">
      <c r="A84" s="36"/>
      <c r="B84" s="37" t="s">
        <v>142</v>
      </c>
      <c r="C84" s="35">
        <v>1071</v>
      </c>
      <c r="D84" s="63"/>
      <c r="E84" s="63"/>
      <c r="F84" s="63"/>
      <c r="G84" s="63"/>
      <c r="H84" s="88"/>
    </row>
    <row r="85" spans="1:8" ht="15.75">
      <c r="A85" s="36"/>
      <c r="B85" s="37" t="s">
        <v>143</v>
      </c>
      <c r="C85" s="35">
        <v>1072</v>
      </c>
      <c r="D85" s="63"/>
      <c r="E85" s="63"/>
      <c r="F85" s="63"/>
      <c r="G85" s="63"/>
      <c r="H85" s="88"/>
    </row>
    <row r="86" spans="1:8" ht="15.75">
      <c r="A86" s="36"/>
      <c r="B86" s="37" t="s">
        <v>38</v>
      </c>
      <c r="C86" s="32">
        <v>1073</v>
      </c>
      <c r="D86" s="63"/>
      <c r="E86" s="63"/>
      <c r="F86" s="63"/>
      <c r="G86" s="63"/>
      <c r="H86" s="88"/>
    </row>
    <row r="87" spans="1:8" ht="16.5" thickBot="1">
      <c r="A87" s="39"/>
      <c r="B87" s="40" t="s">
        <v>39</v>
      </c>
      <c r="C87" s="62">
        <v>1074</v>
      </c>
      <c r="D87" s="64"/>
      <c r="E87" s="64"/>
      <c r="F87" s="64"/>
      <c r="G87" s="64"/>
      <c r="H87" s="88"/>
    </row>
    <row r="88" spans="2:8" ht="15.75">
      <c r="B88" s="86"/>
      <c r="D88" s="65"/>
      <c r="E88" s="65"/>
      <c r="F88" s="65"/>
      <c r="G88" s="65"/>
      <c r="H88" s="65"/>
    </row>
    <row r="89" spans="1:7" ht="15.75">
      <c r="A89" s="2" t="s">
        <v>498</v>
      </c>
      <c r="D89" s="79"/>
      <c r="E89" s="125"/>
      <c r="F89" s="2" t="s">
        <v>484</v>
      </c>
      <c r="G89" s="126"/>
    </row>
    <row r="90" ht="15.75">
      <c r="C90" s="79" t="s">
        <v>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4"/>
  <sheetViews>
    <sheetView tabSelected="1" view="pageBreakPreview" zoomScale="60" zoomScaleNormal="60" zoomScalePageLayoutView="0" workbookViewId="0" topLeftCell="B1">
      <selection activeCell="L8" sqref="L8:L21"/>
    </sheetView>
  </sheetViews>
  <sheetFormatPr defaultColWidth="9.140625" defaultRowHeight="12.75"/>
  <cols>
    <col min="1" max="1" width="9.140625" style="9" customWidth="1"/>
    <col min="2" max="2" width="32.421875" style="9" customWidth="1"/>
    <col min="3" max="3" width="74.140625" style="9" customWidth="1"/>
    <col min="4" max="4" width="9.8515625" style="9" customWidth="1"/>
    <col min="5" max="7" width="20.7109375" style="9" customWidth="1"/>
    <col min="8" max="8" width="20.7109375" style="12" customWidth="1"/>
    <col min="9" max="9" width="20.7109375" style="14" customWidth="1"/>
    <col min="10" max="10" width="9.140625" style="9" customWidth="1"/>
    <col min="11" max="11" width="10.00390625" style="9" customWidth="1"/>
    <col min="12" max="12" width="18.8515625" style="9" customWidth="1"/>
    <col min="13" max="16384" width="9.140625" style="9" customWidth="1"/>
  </cols>
  <sheetData>
    <row r="1" ht="18" customHeight="1"/>
    <row r="2" ht="15.75">
      <c r="A2" s="1" t="s">
        <v>485</v>
      </c>
    </row>
    <row r="3" ht="15.75">
      <c r="A3" s="1" t="s">
        <v>486</v>
      </c>
    </row>
    <row r="5" spans="2:9" ht="30" customHeight="1">
      <c r="B5" s="172" t="s">
        <v>499</v>
      </c>
      <c r="C5" s="173"/>
      <c r="D5" s="173"/>
      <c r="E5" s="173"/>
      <c r="F5" s="173"/>
      <c r="G5" s="173"/>
      <c r="H5" s="173"/>
      <c r="I5" s="8"/>
    </row>
    <row r="6" spans="2:9" ht="26.25" customHeight="1" thickBot="1">
      <c r="B6" s="10"/>
      <c r="C6" s="11"/>
      <c r="D6" s="11"/>
      <c r="E6" s="11"/>
      <c r="F6" s="11"/>
      <c r="G6" s="11"/>
      <c r="I6" s="13" t="s">
        <v>144</v>
      </c>
    </row>
    <row r="7" spans="2:9" s="22" customFormat="1" ht="42" customHeight="1">
      <c r="B7" s="174" t="s">
        <v>4</v>
      </c>
      <c r="C7" s="176" t="s">
        <v>5</v>
      </c>
      <c r="D7" s="179" t="s">
        <v>30</v>
      </c>
      <c r="E7" s="168" t="s">
        <v>503</v>
      </c>
      <c r="F7" s="166" t="s">
        <v>500</v>
      </c>
      <c r="G7" s="168" t="s">
        <v>501</v>
      </c>
      <c r="H7" s="169"/>
      <c r="I7" s="170" t="s">
        <v>502</v>
      </c>
    </row>
    <row r="8" spans="2:9" s="24" customFormat="1" ht="35.25" customHeight="1">
      <c r="B8" s="175"/>
      <c r="C8" s="177"/>
      <c r="D8" s="180"/>
      <c r="E8" s="178"/>
      <c r="F8" s="167"/>
      <c r="G8" s="23" t="s">
        <v>9</v>
      </c>
      <c r="H8" s="23" t="s">
        <v>10</v>
      </c>
      <c r="I8" s="171"/>
    </row>
    <row r="9" spans="2:9" s="28" customFormat="1" ht="20.25">
      <c r="B9" s="46"/>
      <c r="C9" s="42" t="s">
        <v>6</v>
      </c>
      <c r="D9" s="41"/>
      <c r="E9" s="26"/>
      <c r="F9" s="80"/>
      <c r="G9" s="80"/>
      <c r="H9" s="27"/>
      <c r="I9" s="110"/>
    </row>
    <row r="10" spans="2:9" s="28" customFormat="1" ht="20.25">
      <c r="B10" s="46">
        <v>0</v>
      </c>
      <c r="C10" s="42" t="s">
        <v>145</v>
      </c>
      <c r="D10" s="43" t="s">
        <v>40</v>
      </c>
      <c r="E10" s="113" t="s">
        <v>489</v>
      </c>
      <c r="F10" s="92"/>
      <c r="G10" s="92"/>
      <c r="H10" s="93"/>
      <c r="I10" s="111"/>
    </row>
    <row r="11" spans="2:11" s="28" customFormat="1" ht="20.25">
      <c r="B11" s="46"/>
      <c r="C11" s="42" t="s">
        <v>146</v>
      </c>
      <c r="D11" s="43" t="s">
        <v>41</v>
      </c>
      <c r="E11" s="113">
        <f>SUM(E12+E19)</f>
        <v>31953</v>
      </c>
      <c r="F11" s="113">
        <f>SUM(F19)</f>
        <v>23640</v>
      </c>
      <c r="G11" s="113">
        <f>SUM(G19)</f>
        <v>650</v>
      </c>
      <c r="H11" s="113">
        <f>SUM(H19)</f>
        <v>549</v>
      </c>
      <c r="I11" s="112">
        <f>SUM(H11/F11*100)</f>
        <v>2.3223350253807107</v>
      </c>
      <c r="K11" s="153"/>
    </row>
    <row r="12" spans="2:9" s="28" customFormat="1" ht="37.5" customHeight="1">
      <c r="B12" s="46">
        <v>1</v>
      </c>
      <c r="C12" s="42" t="s">
        <v>147</v>
      </c>
      <c r="D12" s="43" t="s">
        <v>42</v>
      </c>
      <c r="E12" s="92">
        <v>23</v>
      </c>
      <c r="F12" s="92"/>
      <c r="G12" s="92"/>
      <c r="H12" s="93"/>
      <c r="I12" s="111"/>
    </row>
    <row r="13" spans="2:9" s="28" customFormat="1" ht="20.25">
      <c r="B13" s="46" t="s">
        <v>148</v>
      </c>
      <c r="C13" s="44" t="s">
        <v>149</v>
      </c>
      <c r="D13" s="43" t="s">
        <v>43</v>
      </c>
      <c r="E13" s="92"/>
      <c r="F13" s="92"/>
      <c r="G13" s="92"/>
      <c r="H13" s="95"/>
      <c r="I13" s="111"/>
    </row>
    <row r="14" spans="2:9" s="28" customFormat="1" ht="37.5">
      <c r="B14" s="46" t="s">
        <v>150</v>
      </c>
      <c r="C14" s="44" t="s">
        <v>151</v>
      </c>
      <c r="D14" s="43" t="s">
        <v>44</v>
      </c>
      <c r="E14" s="92"/>
      <c r="F14" s="92"/>
      <c r="G14" s="92"/>
      <c r="H14" s="93"/>
      <c r="I14" s="111"/>
    </row>
    <row r="15" spans="2:9" s="28" customFormat="1" ht="20.25">
      <c r="B15" s="46" t="s">
        <v>152</v>
      </c>
      <c r="C15" s="44" t="s">
        <v>153</v>
      </c>
      <c r="D15" s="43" t="s">
        <v>45</v>
      </c>
      <c r="E15" s="92"/>
      <c r="F15" s="92"/>
      <c r="G15" s="92"/>
      <c r="H15" s="95"/>
      <c r="I15" s="111"/>
    </row>
    <row r="16" spans="2:9" s="28" customFormat="1" ht="20.25">
      <c r="B16" s="47" t="s">
        <v>154</v>
      </c>
      <c r="C16" s="44" t="s">
        <v>155</v>
      </c>
      <c r="D16" s="43" t="s">
        <v>46</v>
      </c>
      <c r="E16" s="92">
        <v>23</v>
      </c>
      <c r="F16" s="92"/>
      <c r="G16" s="92"/>
      <c r="H16" s="95"/>
      <c r="I16" s="111"/>
    </row>
    <row r="17" spans="2:9" s="28" customFormat="1" ht="20.25">
      <c r="B17" s="47" t="s">
        <v>156</v>
      </c>
      <c r="C17" s="44" t="s">
        <v>157</v>
      </c>
      <c r="D17" s="43" t="s">
        <v>47</v>
      </c>
      <c r="E17" s="92"/>
      <c r="F17" s="92"/>
      <c r="G17" s="92"/>
      <c r="H17" s="95"/>
      <c r="I17" s="111"/>
    </row>
    <row r="18" spans="2:9" s="28" customFormat="1" ht="20.25">
      <c r="B18" s="47" t="s">
        <v>158</v>
      </c>
      <c r="C18" s="44" t="s">
        <v>159</v>
      </c>
      <c r="D18" s="43" t="s">
        <v>33</v>
      </c>
      <c r="E18" s="92"/>
      <c r="F18" s="92"/>
      <c r="G18" s="92"/>
      <c r="H18" s="93"/>
      <c r="I18" s="111"/>
    </row>
    <row r="19" spans="2:9" s="28" customFormat="1" ht="37.5" customHeight="1">
      <c r="B19" s="48">
        <v>2</v>
      </c>
      <c r="C19" s="42" t="s">
        <v>160</v>
      </c>
      <c r="D19" s="41"/>
      <c r="E19" s="96">
        <f>SUM(E21:E26)</f>
        <v>31930</v>
      </c>
      <c r="F19" s="96">
        <f>SUM(F21+F22+F26)</f>
        <v>23640</v>
      </c>
      <c r="G19" s="96">
        <f>SUM(G21+G22+G26)</f>
        <v>650</v>
      </c>
      <c r="H19" s="96">
        <f>SUM(H21+H22+H26)</f>
        <v>549</v>
      </c>
      <c r="I19" s="112">
        <f>SUM(H19/F19*100)</f>
        <v>2.3223350253807107</v>
      </c>
    </row>
    <row r="20" spans="2:9" s="28" customFormat="1" ht="20.25">
      <c r="B20" s="46" t="s">
        <v>161</v>
      </c>
      <c r="C20" s="44" t="s">
        <v>162</v>
      </c>
      <c r="D20" s="43" t="s">
        <v>32</v>
      </c>
      <c r="E20" s="92"/>
      <c r="F20" s="92"/>
      <c r="G20" s="92"/>
      <c r="H20" s="95"/>
      <c r="I20" s="111"/>
    </row>
    <row r="21" spans="2:9" s="28" customFormat="1" ht="20.25">
      <c r="B21" s="47" t="s">
        <v>163</v>
      </c>
      <c r="C21" s="44" t="s">
        <v>164</v>
      </c>
      <c r="D21" s="43" t="s">
        <v>7</v>
      </c>
      <c r="E21" s="92">
        <v>3069</v>
      </c>
      <c r="F21" s="92">
        <v>18000</v>
      </c>
      <c r="G21" s="92"/>
      <c r="H21" s="93"/>
      <c r="I21" s="111"/>
    </row>
    <row r="22" spans="2:9" s="28" customFormat="1" ht="20.25">
      <c r="B22" s="46" t="s">
        <v>165</v>
      </c>
      <c r="C22" s="44" t="s">
        <v>166</v>
      </c>
      <c r="D22" s="43" t="s">
        <v>48</v>
      </c>
      <c r="E22" s="92">
        <v>22720</v>
      </c>
      <c r="F22" s="92">
        <v>3050</v>
      </c>
      <c r="G22" s="92">
        <v>650</v>
      </c>
      <c r="H22" s="95">
        <v>549</v>
      </c>
      <c r="I22" s="111">
        <f>SUM(H22/F22*100)</f>
        <v>18</v>
      </c>
    </row>
    <row r="23" spans="2:9" s="28" customFormat="1" ht="20.25">
      <c r="B23" s="46" t="s">
        <v>167</v>
      </c>
      <c r="C23" s="44" t="s">
        <v>168</v>
      </c>
      <c r="D23" s="43" t="s">
        <v>49</v>
      </c>
      <c r="E23" s="92"/>
      <c r="F23" s="92"/>
      <c r="G23" s="92"/>
      <c r="H23" s="95"/>
      <c r="I23" s="111"/>
    </row>
    <row r="24" spans="2:9" s="28" customFormat="1" ht="20.25">
      <c r="B24" s="46" t="s">
        <v>169</v>
      </c>
      <c r="C24" s="44" t="s">
        <v>170</v>
      </c>
      <c r="D24" s="43" t="s">
        <v>50</v>
      </c>
      <c r="E24" s="92"/>
      <c r="F24" s="92"/>
      <c r="G24" s="92"/>
      <c r="H24" s="93"/>
      <c r="I24" s="111"/>
    </row>
    <row r="25" spans="2:9" s="28" customFormat="1" ht="20.25">
      <c r="B25" s="46" t="s">
        <v>171</v>
      </c>
      <c r="C25" s="44" t="s">
        <v>172</v>
      </c>
      <c r="D25" s="43" t="s">
        <v>34</v>
      </c>
      <c r="E25" s="92"/>
      <c r="F25" s="92"/>
      <c r="G25" s="92"/>
      <c r="H25" s="95"/>
      <c r="I25" s="111"/>
    </row>
    <row r="26" spans="2:9" s="28" customFormat="1" ht="20.25">
      <c r="B26" s="46" t="s">
        <v>173</v>
      </c>
      <c r="C26" s="44" t="s">
        <v>174</v>
      </c>
      <c r="D26" s="43" t="s">
        <v>51</v>
      </c>
      <c r="E26" s="92">
        <v>6141</v>
      </c>
      <c r="F26" s="92">
        <v>2590</v>
      </c>
      <c r="G26" s="92"/>
      <c r="H26" s="95"/>
      <c r="I26" s="111"/>
    </row>
    <row r="27" spans="2:9" s="28" customFormat="1" ht="20.25">
      <c r="B27" s="46" t="s">
        <v>175</v>
      </c>
      <c r="C27" s="44" t="s">
        <v>490</v>
      </c>
      <c r="D27" s="43" t="s">
        <v>31</v>
      </c>
      <c r="E27" s="92"/>
      <c r="F27" s="92"/>
      <c r="G27" s="92"/>
      <c r="H27" s="95"/>
      <c r="I27" s="111"/>
    </row>
    <row r="28" spans="2:9" s="28" customFormat="1" ht="37.5">
      <c r="B28" s="48">
        <v>3</v>
      </c>
      <c r="C28" s="42" t="s">
        <v>176</v>
      </c>
      <c r="D28" s="43" t="s">
        <v>35</v>
      </c>
      <c r="E28" s="92"/>
      <c r="F28" s="92"/>
      <c r="G28" s="92"/>
      <c r="H28" s="95"/>
      <c r="I28" s="111"/>
    </row>
    <row r="29" spans="2:9" s="28" customFormat="1" ht="20.25">
      <c r="B29" s="46" t="s">
        <v>177</v>
      </c>
      <c r="C29" s="44" t="s">
        <v>178</v>
      </c>
      <c r="D29" s="43" t="s">
        <v>52</v>
      </c>
      <c r="E29" s="92"/>
      <c r="F29" s="92"/>
      <c r="G29" s="92"/>
      <c r="H29" s="95"/>
      <c r="I29" s="111"/>
    </row>
    <row r="30" spans="2:9" s="28" customFormat="1" ht="20.25">
      <c r="B30" s="47" t="s">
        <v>179</v>
      </c>
      <c r="C30" s="44" t="s">
        <v>180</v>
      </c>
      <c r="D30" s="43" t="s">
        <v>53</v>
      </c>
      <c r="E30" s="92"/>
      <c r="F30" s="92"/>
      <c r="G30" s="92"/>
      <c r="H30" s="95"/>
      <c r="I30" s="111"/>
    </row>
    <row r="31" spans="2:9" s="28" customFormat="1" ht="20.25">
      <c r="B31" s="47" t="s">
        <v>181</v>
      </c>
      <c r="C31" s="44" t="s">
        <v>182</v>
      </c>
      <c r="D31" s="43" t="s">
        <v>54</v>
      </c>
      <c r="E31" s="92"/>
      <c r="F31" s="92"/>
      <c r="G31" s="92"/>
      <c r="H31" s="93"/>
      <c r="I31" s="111"/>
    </row>
    <row r="32" spans="2:9" s="28" customFormat="1" ht="20.25">
      <c r="B32" s="47" t="s">
        <v>183</v>
      </c>
      <c r="C32" s="44" t="s">
        <v>184</v>
      </c>
      <c r="D32" s="43" t="s">
        <v>55</v>
      </c>
      <c r="E32" s="92"/>
      <c r="F32" s="92"/>
      <c r="G32" s="92"/>
      <c r="H32" s="95"/>
      <c r="I32" s="111"/>
    </row>
    <row r="33" spans="2:9" s="28" customFormat="1" ht="37.5" customHeight="1">
      <c r="B33" s="49" t="s">
        <v>185</v>
      </c>
      <c r="C33" s="42" t="s">
        <v>186</v>
      </c>
      <c r="D33" s="43" t="s">
        <v>56</v>
      </c>
      <c r="E33" s="92"/>
      <c r="F33" s="92"/>
      <c r="G33" s="92"/>
      <c r="H33" s="93"/>
      <c r="I33" s="111"/>
    </row>
    <row r="34" spans="2:9" s="28" customFormat="1" ht="20.25">
      <c r="B34" s="47" t="s">
        <v>187</v>
      </c>
      <c r="C34" s="44" t="s">
        <v>188</v>
      </c>
      <c r="D34" s="43" t="s">
        <v>57</v>
      </c>
      <c r="E34" s="92"/>
      <c r="F34" s="92"/>
      <c r="G34" s="92"/>
      <c r="H34" s="95"/>
      <c r="I34" s="111"/>
    </row>
    <row r="35" spans="2:9" s="28" customFormat="1" ht="37.5">
      <c r="B35" s="47" t="s">
        <v>189</v>
      </c>
      <c r="C35" s="44" t="s">
        <v>190</v>
      </c>
      <c r="D35" s="43" t="s">
        <v>191</v>
      </c>
      <c r="E35" s="92"/>
      <c r="F35" s="92"/>
      <c r="G35" s="92"/>
      <c r="H35" s="93"/>
      <c r="I35" s="111"/>
    </row>
    <row r="36" spans="2:9" s="28" customFormat="1" ht="37.5">
      <c r="B36" s="47" t="s">
        <v>192</v>
      </c>
      <c r="C36" s="44" t="s">
        <v>193</v>
      </c>
      <c r="D36" s="43" t="s">
        <v>194</v>
      </c>
      <c r="E36" s="92"/>
      <c r="F36" s="92"/>
      <c r="G36" s="92"/>
      <c r="H36" s="93"/>
      <c r="I36" s="111"/>
    </row>
    <row r="37" spans="2:9" s="28" customFormat="1" ht="37.5">
      <c r="B37" s="47" t="s">
        <v>195</v>
      </c>
      <c r="C37" s="44" t="s">
        <v>196</v>
      </c>
      <c r="D37" s="43" t="s">
        <v>197</v>
      </c>
      <c r="E37" s="92"/>
      <c r="F37" s="92"/>
      <c r="G37" s="92"/>
      <c r="H37" s="95"/>
      <c r="I37" s="111"/>
    </row>
    <row r="38" spans="2:9" s="28" customFormat="1" ht="20.25">
      <c r="B38" s="47" t="s">
        <v>195</v>
      </c>
      <c r="C38" s="44" t="s">
        <v>198</v>
      </c>
      <c r="D38" s="43" t="s">
        <v>199</v>
      </c>
      <c r="E38" s="92"/>
      <c r="F38" s="92"/>
      <c r="G38" s="92"/>
      <c r="H38" s="95"/>
      <c r="I38" s="111"/>
    </row>
    <row r="39" spans="2:9" s="28" customFormat="1" ht="20.25">
      <c r="B39" s="47" t="s">
        <v>200</v>
      </c>
      <c r="C39" s="44" t="s">
        <v>201</v>
      </c>
      <c r="D39" s="43" t="s">
        <v>202</v>
      </c>
      <c r="E39" s="92"/>
      <c r="F39" s="92"/>
      <c r="G39" s="92"/>
      <c r="H39" s="95"/>
      <c r="I39" s="111"/>
    </row>
    <row r="40" spans="2:9" s="28" customFormat="1" ht="20.25">
      <c r="B40" s="47" t="s">
        <v>200</v>
      </c>
      <c r="C40" s="44" t="s">
        <v>203</v>
      </c>
      <c r="D40" s="43" t="s">
        <v>204</v>
      </c>
      <c r="E40" s="92"/>
      <c r="F40" s="92"/>
      <c r="G40" s="92"/>
      <c r="H40" s="95"/>
      <c r="I40" s="111"/>
    </row>
    <row r="41" spans="2:9" s="28" customFormat="1" ht="20.25">
      <c r="B41" s="47" t="s">
        <v>205</v>
      </c>
      <c r="C41" s="44" t="s">
        <v>206</v>
      </c>
      <c r="D41" s="43" t="s">
        <v>207</v>
      </c>
      <c r="E41" s="92"/>
      <c r="F41" s="92"/>
      <c r="G41" s="92"/>
      <c r="H41" s="95"/>
      <c r="I41" s="111"/>
    </row>
    <row r="42" spans="2:9" s="28" customFormat="1" ht="20.25">
      <c r="B42" s="47" t="s">
        <v>208</v>
      </c>
      <c r="C42" s="44" t="s">
        <v>209</v>
      </c>
      <c r="D42" s="43" t="s">
        <v>210</v>
      </c>
      <c r="E42" s="92"/>
      <c r="F42" s="92"/>
      <c r="G42" s="92"/>
      <c r="H42" s="95"/>
      <c r="I42" s="111"/>
    </row>
    <row r="43" spans="2:9" s="28" customFormat="1" ht="37.5" customHeight="1">
      <c r="B43" s="49">
        <v>5</v>
      </c>
      <c r="C43" s="42" t="s">
        <v>211</v>
      </c>
      <c r="D43" s="43" t="s">
        <v>212</v>
      </c>
      <c r="E43" s="92"/>
      <c r="F43" s="92"/>
      <c r="G43" s="92"/>
      <c r="H43" s="95"/>
      <c r="I43" s="111"/>
    </row>
    <row r="44" spans="2:9" s="28" customFormat="1" ht="20.25">
      <c r="B44" s="47" t="s">
        <v>213</v>
      </c>
      <c r="C44" s="44" t="s">
        <v>214</v>
      </c>
      <c r="D44" s="43" t="s">
        <v>215</v>
      </c>
      <c r="E44" s="92"/>
      <c r="F44" s="92"/>
      <c r="G44" s="92"/>
      <c r="H44" s="95"/>
      <c r="I44" s="111"/>
    </row>
    <row r="45" spans="2:9" s="28" customFormat="1" ht="20.25">
      <c r="B45" s="47" t="s">
        <v>216</v>
      </c>
      <c r="C45" s="44" t="s">
        <v>217</v>
      </c>
      <c r="D45" s="43" t="s">
        <v>218</v>
      </c>
      <c r="E45" s="92"/>
      <c r="F45" s="92"/>
      <c r="G45" s="92"/>
      <c r="H45" s="95"/>
      <c r="I45" s="111"/>
    </row>
    <row r="46" spans="2:9" s="28" customFormat="1" ht="20.25">
      <c r="B46" s="47" t="s">
        <v>219</v>
      </c>
      <c r="C46" s="44" t="s">
        <v>220</v>
      </c>
      <c r="D46" s="43" t="s">
        <v>221</v>
      </c>
      <c r="E46" s="92"/>
      <c r="F46" s="92"/>
      <c r="G46" s="92"/>
      <c r="H46" s="93"/>
      <c r="I46" s="111"/>
    </row>
    <row r="47" spans="2:9" s="28" customFormat="1" ht="37.5">
      <c r="B47" s="47" t="s">
        <v>222</v>
      </c>
      <c r="C47" s="44" t="s">
        <v>223</v>
      </c>
      <c r="D47" s="43" t="s">
        <v>224</v>
      </c>
      <c r="E47" s="92"/>
      <c r="F47" s="92"/>
      <c r="G47" s="92"/>
      <c r="H47" s="95"/>
      <c r="I47" s="111"/>
    </row>
    <row r="48" spans="2:9" s="28" customFormat="1" ht="20.25">
      <c r="B48" s="47" t="s">
        <v>225</v>
      </c>
      <c r="C48" s="44" t="s">
        <v>226</v>
      </c>
      <c r="D48" s="43" t="s">
        <v>227</v>
      </c>
      <c r="E48" s="92"/>
      <c r="F48" s="92"/>
      <c r="G48" s="92"/>
      <c r="H48" s="93"/>
      <c r="I48" s="111"/>
    </row>
    <row r="49" spans="2:9" s="28" customFormat="1" ht="20.25">
      <c r="B49" s="47" t="s">
        <v>228</v>
      </c>
      <c r="C49" s="44" t="s">
        <v>229</v>
      </c>
      <c r="D49" s="43" t="s">
        <v>230</v>
      </c>
      <c r="E49" s="92"/>
      <c r="F49" s="92"/>
      <c r="G49" s="92"/>
      <c r="H49" s="95"/>
      <c r="I49" s="111"/>
    </row>
    <row r="50" spans="2:9" s="28" customFormat="1" ht="20.25">
      <c r="B50" s="47" t="s">
        <v>231</v>
      </c>
      <c r="C50" s="44" t="s">
        <v>232</v>
      </c>
      <c r="D50" s="43" t="s">
        <v>233</v>
      </c>
      <c r="E50" s="92"/>
      <c r="F50" s="92"/>
      <c r="G50" s="92"/>
      <c r="H50" s="95"/>
      <c r="I50" s="111"/>
    </row>
    <row r="51" spans="2:9" s="28" customFormat="1" ht="20.25">
      <c r="B51" s="49">
        <v>288</v>
      </c>
      <c r="C51" s="42" t="s">
        <v>58</v>
      </c>
      <c r="D51" s="43" t="s">
        <v>234</v>
      </c>
      <c r="E51" s="92"/>
      <c r="F51" s="92"/>
      <c r="G51" s="92"/>
      <c r="H51" s="93"/>
      <c r="I51" s="111"/>
    </row>
    <row r="52" spans="2:9" s="28" customFormat="1" ht="37.5">
      <c r="B52" s="49"/>
      <c r="C52" s="42" t="s">
        <v>235</v>
      </c>
      <c r="D52" s="43" t="s">
        <v>236</v>
      </c>
      <c r="E52" s="96">
        <v>8831</v>
      </c>
      <c r="F52" s="96"/>
      <c r="G52" s="96"/>
      <c r="H52" s="96">
        <f>SUM(H53+H60+H68+H69+H70+H71+H77+H78+H79)</f>
        <v>8844</v>
      </c>
      <c r="I52" s="111"/>
    </row>
    <row r="53" spans="2:9" s="28" customFormat="1" ht="20.25">
      <c r="B53" s="49" t="s">
        <v>237</v>
      </c>
      <c r="C53" s="42" t="s">
        <v>238</v>
      </c>
      <c r="D53" s="43" t="s">
        <v>239</v>
      </c>
      <c r="E53" s="96">
        <v>2</v>
      </c>
      <c r="F53" s="96"/>
      <c r="G53" s="96"/>
      <c r="H53" s="94">
        <f>SUM(H54:H59)</f>
        <v>313</v>
      </c>
      <c r="I53" s="111"/>
    </row>
    <row r="54" spans="2:9" s="28" customFormat="1" ht="20.25">
      <c r="B54" s="47">
        <v>10</v>
      </c>
      <c r="C54" s="44" t="s">
        <v>240</v>
      </c>
      <c r="D54" s="43" t="s">
        <v>241</v>
      </c>
      <c r="E54" s="92"/>
      <c r="F54" s="92"/>
      <c r="G54" s="92"/>
      <c r="H54" s="95"/>
      <c r="I54" s="111"/>
    </row>
    <row r="55" spans="2:9" s="28" customFormat="1" ht="20.25">
      <c r="B55" s="47">
        <v>11</v>
      </c>
      <c r="C55" s="44" t="s">
        <v>242</v>
      </c>
      <c r="D55" s="43" t="s">
        <v>243</v>
      </c>
      <c r="E55" s="92"/>
      <c r="F55" s="92"/>
      <c r="G55" s="92"/>
      <c r="H55" s="95"/>
      <c r="I55" s="111"/>
    </row>
    <row r="56" spans="2:9" s="28" customFormat="1" ht="20.25">
      <c r="B56" s="47">
        <v>12</v>
      </c>
      <c r="C56" s="44" t="s">
        <v>244</v>
      </c>
      <c r="D56" s="43" t="s">
        <v>245</v>
      </c>
      <c r="E56" s="92"/>
      <c r="F56" s="92"/>
      <c r="G56" s="92"/>
      <c r="H56" s="95"/>
      <c r="I56" s="111"/>
    </row>
    <row r="57" spans="2:9" s="28" customFormat="1" ht="20.25">
      <c r="B57" s="47">
        <v>13</v>
      </c>
      <c r="C57" s="44" t="s">
        <v>246</v>
      </c>
      <c r="D57" s="43" t="s">
        <v>247</v>
      </c>
      <c r="E57" s="92"/>
      <c r="F57" s="92"/>
      <c r="G57" s="92"/>
      <c r="H57" s="95"/>
      <c r="I57" s="111"/>
    </row>
    <row r="58" spans="2:9" s="28" customFormat="1" ht="20.25">
      <c r="B58" s="47">
        <v>14</v>
      </c>
      <c r="C58" s="44" t="s">
        <v>248</v>
      </c>
      <c r="D58" s="43" t="s">
        <v>249</v>
      </c>
      <c r="E58" s="92"/>
      <c r="F58" s="92"/>
      <c r="G58" s="92"/>
      <c r="H58" s="95"/>
      <c r="I58" s="111"/>
    </row>
    <row r="59" spans="2:9" s="28" customFormat="1" ht="20.25">
      <c r="B59" s="47">
        <v>15</v>
      </c>
      <c r="C59" s="45" t="s">
        <v>250</v>
      </c>
      <c r="D59" s="43" t="s">
        <v>251</v>
      </c>
      <c r="E59" s="92">
        <v>2</v>
      </c>
      <c r="F59" s="92"/>
      <c r="G59" s="92"/>
      <c r="H59" s="93">
        <v>313</v>
      </c>
      <c r="I59" s="111"/>
    </row>
    <row r="60" spans="2:9" s="28" customFormat="1" ht="37.5" customHeight="1">
      <c r="B60" s="49"/>
      <c r="C60" s="42" t="s">
        <v>252</v>
      </c>
      <c r="D60" s="43" t="s">
        <v>253</v>
      </c>
      <c r="E60" s="92"/>
      <c r="F60" s="92"/>
      <c r="G60" s="92"/>
      <c r="H60" s="94"/>
      <c r="I60" s="111"/>
    </row>
    <row r="61" spans="2:9" s="25" customFormat="1" ht="37.5" customHeight="1">
      <c r="B61" s="47" t="s">
        <v>254</v>
      </c>
      <c r="C61" s="44" t="s">
        <v>255</v>
      </c>
      <c r="D61" s="43" t="s">
        <v>256</v>
      </c>
      <c r="E61" s="92"/>
      <c r="F61" s="92"/>
      <c r="G61" s="92"/>
      <c r="H61" s="95"/>
      <c r="I61" s="111"/>
    </row>
    <row r="62" spans="2:9" s="25" customFormat="1" ht="20.25">
      <c r="B62" s="47" t="s">
        <v>257</v>
      </c>
      <c r="C62" s="44" t="s">
        <v>258</v>
      </c>
      <c r="D62" s="43" t="s">
        <v>259</v>
      </c>
      <c r="E62" s="97"/>
      <c r="F62" s="97"/>
      <c r="G62" s="97"/>
      <c r="H62" s="98"/>
      <c r="I62" s="111"/>
    </row>
    <row r="63" spans="2:9" s="28" customFormat="1" ht="33" customHeight="1">
      <c r="B63" s="47" t="s">
        <v>260</v>
      </c>
      <c r="C63" s="44" t="s">
        <v>261</v>
      </c>
      <c r="D63" s="43" t="s">
        <v>262</v>
      </c>
      <c r="E63" s="99"/>
      <c r="F63" s="92"/>
      <c r="G63" s="97"/>
      <c r="H63" s="100"/>
      <c r="I63" s="111"/>
    </row>
    <row r="64" spans="2:9" s="25" customFormat="1" ht="20.25">
      <c r="B64" s="47" t="s">
        <v>263</v>
      </c>
      <c r="C64" s="44" t="s">
        <v>264</v>
      </c>
      <c r="D64" s="43" t="s">
        <v>265</v>
      </c>
      <c r="E64" s="92"/>
      <c r="F64" s="92"/>
      <c r="G64" s="92"/>
      <c r="H64" s="101"/>
      <c r="I64" s="111"/>
    </row>
    <row r="65" spans="2:9" ht="20.25">
      <c r="B65" s="47" t="s">
        <v>266</v>
      </c>
      <c r="C65" s="44" t="s">
        <v>267</v>
      </c>
      <c r="D65" s="43" t="s">
        <v>268</v>
      </c>
      <c r="E65" s="97"/>
      <c r="F65" s="97"/>
      <c r="G65" s="97"/>
      <c r="H65" s="98"/>
      <c r="I65" s="111"/>
    </row>
    <row r="66" spans="2:9" ht="20.25">
      <c r="B66" s="47" t="s">
        <v>269</v>
      </c>
      <c r="C66" s="44" t="s">
        <v>270</v>
      </c>
      <c r="D66" s="43" t="s">
        <v>271</v>
      </c>
      <c r="E66" s="97"/>
      <c r="F66" s="97"/>
      <c r="G66" s="97"/>
      <c r="H66" s="98"/>
      <c r="I66" s="111"/>
    </row>
    <row r="67" spans="2:9" ht="20.25">
      <c r="B67" s="47" t="s">
        <v>272</v>
      </c>
      <c r="C67" s="44" t="s">
        <v>273</v>
      </c>
      <c r="D67" s="43" t="s">
        <v>274</v>
      </c>
      <c r="E67" s="97"/>
      <c r="F67" s="97"/>
      <c r="G67" s="97"/>
      <c r="H67" s="98"/>
      <c r="I67" s="111"/>
    </row>
    <row r="68" spans="2:9" ht="20.25">
      <c r="B68" s="49">
        <v>21</v>
      </c>
      <c r="C68" s="42" t="s">
        <v>275</v>
      </c>
      <c r="D68" s="43" t="s">
        <v>276</v>
      </c>
      <c r="E68" s="97"/>
      <c r="F68" s="97"/>
      <c r="G68" s="97"/>
      <c r="H68" s="98"/>
      <c r="I68" s="111"/>
    </row>
    <row r="69" spans="2:9" ht="20.25">
      <c r="B69" s="49">
        <v>22</v>
      </c>
      <c r="C69" s="42" t="s">
        <v>277</v>
      </c>
      <c r="D69" s="43" t="s">
        <v>278</v>
      </c>
      <c r="E69" s="102">
        <v>8554</v>
      </c>
      <c r="F69" s="102"/>
      <c r="G69" s="102"/>
      <c r="H69" s="103">
        <v>8335</v>
      </c>
      <c r="I69" s="111"/>
    </row>
    <row r="70" spans="2:9" ht="37.5">
      <c r="B70" s="49">
        <v>236</v>
      </c>
      <c r="C70" s="42" t="s">
        <v>279</v>
      </c>
      <c r="D70" s="43" t="s">
        <v>280</v>
      </c>
      <c r="E70" s="97"/>
      <c r="F70" s="97"/>
      <c r="G70" s="97"/>
      <c r="H70" s="98"/>
      <c r="I70" s="111"/>
    </row>
    <row r="71" spans="2:9" ht="37.5">
      <c r="B71" s="49" t="s">
        <v>281</v>
      </c>
      <c r="C71" s="42" t="s">
        <v>282</v>
      </c>
      <c r="D71" s="43" t="s">
        <v>283</v>
      </c>
      <c r="E71" s="97"/>
      <c r="F71" s="97"/>
      <c r="G71" s="97"/>
      <c r="H71" s="98"/>
      <c r="I71" s="111"/>
    </row>
    <row r="72" spans="2:9" ht="37.5">
      <c r="B72" s="47" t="s">
        <v>284</v>
      </c>
      <c r="C72" s="44" t="s">
        <v>285</v>
      </c>
      <c r="D72" s="43" t="s">
        <v>286</v>
      </c>
      <c r="E72" s="97"/>
      <c r="F72" s="97"/>
      <c r="G72" s="97"/>
      <c r="H72" s="98"/>
      <c r="I72" s="111"/>
    </row>
    <row r="73" spans="2:9" ht="37.5">
      <c r="B73" s="47" t="s">
        <v>287</v>
      </c>
      <c r="C73" s="44" t="s">
        <v>288</v>
      </c>
      <c r="D73" s="43" t="s">
        <v>289</v>
      </c>
      <c r="E73" s="97"/>
      <c r="F73" s="97"/>
      <c r="G73" s="97"/>
      <c r="H73" s="98"/>
      <c r="I73" s="111"/>
    </row>
    <row r="74" spans="2:9" ht="20.25">
      <c r="B74" s="47" t="s">
        <v>290</v>
      </c>
      <c r="C74" s="44" t="s">
        <v>291</v>
      </c>
      <c r="D74" s="43" t="s">
        <v>292</v>
      </c>
      <c r="E74" s="97"/>
      <c r="F74" s="97"/>
      <c r="G74" s="97"/>
      <c r="H74" s="98"/>
      <c r="I74" s="111"/>
    </row>
    <row r="75" spans="2:9" ht="20.25">
      <c r="B75" s="47" t="s">
        <v>293</v>
      </c>
      <c r="C75" s="44" t="s">
        <v>294</v>
      </c>
      <c r="D75" s="43" t="s">
        <v>295</v>
      </c>
      <c r="E75" s="97"/>
      <c r="F75" s="97"/>
      <c r="G75" s="97"/>
      <c r="H75" s="98"/>
      <c r="I75" s="111"/>
    </row>
    <row r="76" spans="2:9" ht="20.25">
      <c r="B76" s="47" t="s">
        <v>296</v>
      </c>
      <c r="C76" s="44" t="s">
        <v>297</v>
      </c>
      <c r="D76" s="43" t="s">
        <v>298</v>
      </c>
      <c r="E76" s="97"/>
      <c r="F76" s="97"/>
      <c r="G76" s="97"/>
      <c r="H76" s="98"/>
      <c r="I76" s="111"/>
    </row>
    <row r="77" spans="2:9" ht="20.25">
      <c r="B77" s="49">
        <v>24</v>
      </c>
      <c r="C77" s="42" t="s">
        <v>299</v>
      </c>
      <c r="D77" s="43" t="s">
        <v>300</v>
      </c>
      <c r="E77" s="102">
        <v>275</v>
      </c>
      <c r="F77" s="102"/>
      <c r="G77" s="102"/>
      <c r="H77" s="103">
        <v>196</v>
      </c>
      <c r="I77" s="111"/>
    </row>
    <row r="78" spans="2:9" ht="20.25">
      <c r="B78" s="49">
        <v>27</v>
      </c>
      <c r="C78" s="42" t="s">
        <v>301</v>
      </c>
      <c r="D78" s="43" t="s">
        <v>302</v>
      </c>
      <c r="E78" s="97"/>
      <c r="F78" s="97"/>
      <c r="G78" s="97"/>
      <c r="H78" s="98"/>
      <c r="I78" s="111"/>
    </row>
    <row r="79" spans="2:9" ht="20.25">
      <c r="B79" s="49" t="s">
        <v>303</v>
      </c>
      <c r="C79" s="42" t="s">
        <v>304</v>
      </c>
      <c r="D79" s="43" t="s">
        <v>305</v>
      </c>
      <c r="E79" s="97"/>
      <c r="F79" s="97"/>
      <c r="G79" s="97"/>
      <c r="H79" s="98"/>
      <c r="I79" s="111"/>
    </row>
    <row r="80" spans="2:9" ht="37.5">
      <c r="B80" s="49"/>
      <c r="C80" s="42" t="s">
        <v>306</v>
      </c>
      <c r="D80" s="43" t="s">
        <v>307</v>
      </c>
      <c r="E80" s="102">
        <v>41284</v>
      </c>
      <c r="F80" s="102">
        <f>SUM(F11)</f>
        <v>23640</v>
      </c>
      <c r="G80" s="102">
        <f>SUM(G11)</f>
        <v>650</v>
      </c>
      <c r="H80" s="102">
        <f>SUM(H11)</f>
        <v>549</v>
      </c>
      <c r="I80" s="112">
        <f>SUM(H80/F80*100)</f>
        <v>2.3223350253807107</v>
      </c>
    </row>
    <row r="81" spans="2:9" ht="20.25">
      <c r="B81" s="49">
        <v>88</v>
      </c>
      <c r="C81" s="42" t="s">
        <v>308</v>
      </c>
      <c r="D81" s="43" t="s">
        <v>309</v>
      </c>
      <c r="E81" s="102">
        <v>12615</v>
      </c>
      <c r="F81" s="102">
        <v>3000</v>
      </c>
      <c r="G81" s="102">
        <v>1000</v>
      </c>
      <c r="H81" s="103">
        <v>13353</v>
      </c>
      <c r="I81" s="112">
        <f>SUM(H81/F81*100)</f>
        <v>445.09999999999997</v>
      </c>
    </row>
    <row r="82" spans="2:9" ht="20.25">
      <c r="B82" s="49"/>
      <c r="C82" s="42" t="s">
        <v>8</v>
      </c>
      <c r="D82" s="29"/>
      <c r="E82" s="97"/>
      <c r="F82" s="97"/>
      <c r="G82" s="97"/>
      <c r="H82" s="98"/>
      <c r="I82" s="111"/>
    </row>
    <row r="83" spans="2:9" ht="56.25">
      <c r="B83" s="49"/>
      <c r="C83" s="42" t="s">
        <v>310</v>
      </c>
      <c r="D83" s="43" t="s">
        <v>311</v>
      </c>
      <c r="E83" s="104">
        <v>34957</v>
      </c>
      <c r="F83" s="104"/>
      <c r="G83" s="104"/>
      <c r="H83" s="105"/>
      <c r="I83" s="111"/>
    </row>
    <row r="84" spans="2:9" ht="37.5">
      <c r="B84" s="49">
        <v>30</v>
      </c>
      <c r="C84" s="42" t="s">
        <v>312</v>
      </c>
      <c r="D84" s="43" t="s">
        <v>313</v>
      </c>
      <c r="E84" s="104">
        <v>19565</v>
      </c>
      <c r="F84" s="104"/>
      <c r="G84" s="104"/>
      <c r="H84" s="105"/>
      <c r="I84" s="111"/>
    </row>
    <row r="85" spans="2:9" ht="20.25">
      <c r="B85" s="47">
        <v>300</v>
      </c>
      <c r="C85" s="44" t="s">
        <v>314</v>
      </c>
      <c r="D85" s="43" t="s">
        <v>315</v>
      </c>
      <c r="E85" s="97"/>
      <c r="F85" s="97"/>
      <c r="G85" s="97"/>
      <c r="H85" s="98"/>
      <c r="I85" s="111"/>
    </row>
    <row r="86" spans="2:9" ht="20.25">
      <c r="B86" s="47">
        <v>301</v>
      </c>
      <c r="C86" s="44" t="s">
        <v>316</v>
      </c>
      <c r="D86" s="43" t="s">
        <v>317</v>
      </c>
      <c r="E86" s="97"/>
      <c r="F86" s="97"/>
      <c r="G86" s="97"/>
      <c r="H86" s="98"/>
      <c r="I86" s="111"/>
    </row>
    <row r="87" spans="2:9" ht="20.25">
      <c r="B87" s="47">
        <v>302</v>
      </c>
      <c r="C87" s="44" t="s">
        <v>318</v>
      </c>
      <c r="D87" s="43" t="s">
        <v>319</v>
      </c>
      <c r="E87" s="97"/>
      <c r="F87" s="97"/>
      <c r="G87" s="97"/>
      <c r="H87" s="98"/>
      <c r="I87" s="111"/>
    </row>
    <row r="88" spans="2:9" ht="20.25">
      <c r="B88" s="47">
        <v>303</v>
      </c>
      <c r="C88" s="44" t="s">
        <v>320</v>
      </c>
      <c r="D88" s="43" t="s">
        <v>321</v>
      </c>
      <c r="E88" s="97">
        <v>19565</v>
      </c>
      <c r="F88" s="97"/>
      <c r="G88" s="97"/>
      <c r="H88" s="98"/>
      <c r="I88" s="111"/>
    </row>
    <row r="89" spans="2:9" ht="20.25">
      <c r="B89" s="47">
        <v>304</v>
      </c>
      <c r="C89" s="44" t="s">
        <v>322</v>
      </c>
      <c r="D89" s="43" t="s">
        <v>323</v>
      </c>
      <c r="E89" s="97"/>
      <c r="F89" s="97"/>
      <c r="G89" s="97"/>
      <c r="H89" s="98"/>
      <c r="I89" s="111"/>
    </row>
    <row r="90" spans="2:9" ht="20.25">
      <c r="B90" s="47">
        <v>305</v>
      </c>
      <c r="C90" s="44" t="s">
        <v>324</v>
      </c>
      <c r="D90" s="43" t="s">
        <v>325</v>
      </c>
      <c r="E90" s="97"/>
      <c r="F90" s="97"/>
      <c r="G90" s="97"/>
      <c r="H90" s="98"/>
      <c r="I90" s="111"/>
    </row>
    <row r="91" spans="2:9" ht="20.25">
      <c r="B91" s="47">
        <v>306</v>
      </c>
      <c r="C91" s="44" t="s">
        <v>326</v>
      </c>
      <c r="D91" s="43" t="s">
        <v>327</v>
      </c>
      <c r="E91" s="97"/>
      <c r="F91" s="97"/>
      <c r="G91" s="97"/>
      <c r="H91" s="98"/>
      <c r="I91" s="111"/>
    </row>
    <row r="92" spans="2:9" ht="20.25">
      <c r="B92" s="47">
        <v>309</v>
      </c>
      <c r="C92" s="44" t="s">
        <v>328</v>
      </c>
      <c r="D92" s="43" t="s">
        <v>329</v>
      </c>
      <c r="E92" s="97"/>
      <c r="F92" s="97"/>
      <c r="G92" s="97"/>
      <c r="H92" s="98"/>
      <c r="I92" s="111"/>
    </row>
    <row r="93" spans="2:9" ht="20.25">
      <c r="B93" s="49">
        <v>31</v>
      </c>
      <c r="C93" s="42" t="s">
        <v>330</v>
      </c>
      <c r="D93" s="43" t="s">
        <v>331</v>
      </c>
      <c r="E93" s="97">
        <v>500</v>
      </c>
      <c r="F93" s="97"/>
      <c r="G93" s="97"/>
      <c r="H93" s="98"/>
      <c r="I93" s="111"/>
    </row>
    <row r="94" spans="2:9" ht="20.25">
      <c r="B94" s="49" t="s">
        <v>332</v>
      </c>
      <c r="C94" s="42" t="s">
        <v>333</v>
      </c>
      <c r="D94" s="43" t="s">
        <v>334</v>
      </c>
      <c r="E94" s="97"/>
      <c r="F94" s="97"/>
      <c r="G94" s="97"/>
      <c r="H94" s="98"/>
      <c r="I94" s="111"/>
    </row>
    <row r="95" spans="2:9" ht="20.25">
      <c r="B95" s="49">
        <v>32</v>
      </c>
      <c r="C95" s="42" t="s">
        <v>335</v>
      </c>
      <c r="D95" s="43" t="s">
        <v>336</v>
      </c>
      <c r="E95" s="97"/>
      <c r="F95" s="97"/>
      <c r="G95" s="97"/>
      <c r="H95" s="98"/>
      <c r="I95" s="111"/>
    </row>
    <row r="96" spans="2:9" ht="56.25">
      <c r="B96" s="49">
        <v>330</v>
      </c>
      <c r="C96" s="42" t="s">
        <v>337</v>
      </c>
      <c r="D96" s="43" t="s">
        <v>338</v>
      </c>
      <c r="E96" s="97"/>
      <c r="F96" s="97"/>
      <c r="G96" s="97"/>
      <c r="H96" s="98"/>
      <c r="I96" s="111"/>
    </row>
    <row r="97" spans="2:9" ht="93.75">
      <c r="B97" s="49" t="s">
        <v>339</v>
      </c>
      <c r="C97" s="42" t="s">
        <v>340</v>
      </c>
      <c r="D97" s="43" t="s">
        <v>341</v>
      </c>
      <c r="E97" s="97"/>
      <c r="F97" s="97"/>
      <c r="G97" s="97"/>
      <c r="H97" s="98"/>
      <c r="I97" s="111"/>
    </row>
    <row r="98" spans="2:9" ht="75">
      <c r="B98" s="49" t="s">
        <v>339</v>
      </c>
      <c r="C98" s="42" t="s">
        <v>342</v>
      </c>
      <c r="D98" s="43" t="s">
        <v>343</v>
      </c>
      <c r="E98" s="97"/>
      <c r="F98" s="97"/>
      <c r="G98" s="97"/>
      <c r="H98" s="98"/>
      <c r="I98" s="111"/>
    </row>
    <row r="99" spans="2:9" ht="20.25">
      <c r="B99" s="49">
        <v>34</v>
      </c>
      <c r="C99" s="42" t="s">
        <v>344</v>
      </c>
      <c r="D99" s="43" t="s">
        <v>345</v>
      </c>
      <c r="E99" s="104">
        <v>10941</v>
      </c>
      <c r="F99" s="104"/>
      <c r="G99" s="104"/>
      <c r="H99" s="105">
        <f>SUM(H100:H101)</f>
        <v>0</v>
      </c>
      <c r="I99" s="112"/>
    </row>
    <row r="100" spans="2:9" ht="20.25">
      <c r="B100" s="47">
        <v>340</v>
      </c>
      <c r="C100" s="44" t="s">
        <v>346</v>
      </c>
      <c r="D100" s="43" t="s">
        <v>347</v>
      </c>
      <c r="E100" s="97">
        <v>1701</v>
      </c>
      <c r="F100" s="97"/>
      <c r="G100" s="97"/>
      <c r="H100" s="98"/>
      <c r="I100" s="111"/>
    </row>
    <row r="101" spans="2:9" ht="20.25">
      <c r="B101" s="47">
        <v>341</v>
      </c>
      <c r="C101" s="44" t="s">
        <v>348</v>
      </c>
      <c r="D101" s="43" t="s">
        <v>349</v>
      </c>
      <c r="E101" s="97">
        <v>9240</v>
      </c>
      <c r="F101" s="97"/>
      <c r="G101" s="97"/>
      <c r="H101" s="98"/>
      <c r="I101" s="111"/>
    </row>
    <row r="102" spans="2:9" ht="20.25">
      <c r="B102" s="49"/>
      <c r="C102" s="42" t="s">
        <v>350</v>
      </c>
      <c r="D102" s="43" t="s">
        <v>351</v>
      </c>
      <c r="E102" s="97"/>
      <c r="F102" s="97"/>
      <c r="G102" s="97"/>
      <c r="H102" s="98"/>
      <c r="I102" s="111"/>
    </row>
    <row r="103" spans="2:9" ht="20.25">
      <c r="B103" s="49">
        <v>35</v>
      </c>
      <c r="C103" s="42" t="s">
        <v>352</v>
      </c>
      <c r="D103" s="43" t="s">
        <v>353</v>
      </c>
      <c r="E103" s="97"/>
      <c r="F103" s="97"/>
      <c r="G103" s="97"/>
      <c r="H103" s="105">
        <f>SUM(H104:H105)</f>
        <v>0</v>
      </c>
      <c r="I103" s="111"/>
    </row>
    <row r="104" spans="2:9" ht="20.25">
      <c r="B104" s="47">
        <v>350</v>
      </c>
      <c r="C104" s="44" t="s">
        <v>354</v>
      </c>
      <c r="D104" s="43" t="s">
        <v>355</v>
      </c>
      <c r="E104" s="97"/>
      <c r="F104" s="97"/>
      <c r="G104" s="97"/>
      <c r="H104" s="98"/>
      <c r="I104" s="111"/>
    </row>
    <row r="105" spans="2:9" ht="20.25">
      <c r="B105" s="47">
        <v>351</v>
      </c>
      <c r="C105" s="44" t="s">
        <v>356</v>
      </c>
      <c r="D105" s="43" t="s">
        <v>357</v>
      </c>
      <c r="E105" s="97"/>
      <c r="F105" s="97"/>
      <c r="G105" s="97"/>
      <c r="H105" s="98"/>
      <c r="I105" s="111"/>
    </row>
    <row r="106" spans="2:9" ht="37.5">
      <c r="B106" s="49"/>
      <c r="C106" s="42" t="s">
        <v>358</v>
      </c>
      <c r="D106" s="43" t="s">
        <v>359</v>
      </c>
      <c r="E106" s="97"/>
      <c r="F106" s="97"/>
      <c r="G106" s="97"/>
      <c r="H106" s="98"/>
      <c r="I106" s="111"/>
    </row>
    <row r="107" spans="2:9" ht="37.5">
      <c r="B107" s="49">
        <v>40</v>
      </c>
      <c r="C107" s="42" t="s">
        <v>360</v>
      </c>
      <c r="D107" s="43" t="s">
        <v>361</v>
      </c>
      <c r="E107" s="97"/>
      <c r="F107" s="97"/>
      <c r="G107" s="97"/>
      <c r="H107" s="98"/>
      <c r="I107" s="111"/>
    </row>
    <row r="108" spans="2:9" ht="20.25">
      <c r="B108" s="47">
        <v>400</v>
      </c>
      <c r="C108" s="44" t="s">
        <v>362</v>
      </c>
      <c r="D108" s="43" t="s">
        <v>363</v>
      </c>
      <c r="E108" s="97"/>
      <c r="F108" s="97"/>
      <c r="G108" s="97"/>
      <c r="H108" s="98"/>
      <c r="I108" s="111"/>
    </row>
    <row r="109" spans="2:9" ht="37.5">
      <c r="B109" s="47">
        <v>401</v>
      </c>
      <c r="C109" s="44" t="s">
        <v>364</v>
      </c>
      <c r="D109" s="43" t="s">
        <v>365</v>
      </c>
      <c r="E109" s="97"/>
      <c r="F109" s="97"/>
      <c r="G109" s="97"/>
      <c r="H109" s="98"/>
      <c r="I109" s="111"/>
    </row>
    <row r="110" spans="2:9" ht="20.25">
      <c r="B110" s="47">
        <v>403</v>
      </c>
      <c r="C110" s="44" t="s">
        <v>366</v>
      </c>
      <c r="D110" s="43" t="s">
        <v>367</v>
      </c>
      <c r="E110" s="97"/>
      <c r="F110" s="97"/>
      <c r="G110" s="97"/>
      <c r="H110" s="98"/>
      <c r="I110" s="111"/>
    </row>
    <row r="111" spans="2:9" ht="20.25">
      <c r="B111" s="47">
        <v>404</v>
      </c>
      <c r="C111" s="44" t="s">
        <v>368</v>
      </c>
      <c r="D111" s="43" t="s">
        <v>369</v>
      </c>
      <c r="E111" s="97"/>
      <c r="F111" s="97"/>
      <c r="G111" s="97"/>
      <c r="H111" s="98"/>
      <c r="I111" s="111"/>
    </row>
    <row r="112" spans="2:9" ht="20.25">
      <c r="B112" s="47">
        <v>405</v>
      </c>
      <c r="C112" s="44" t="s">
        <v>370</v>
      </c>
      <c r="D112" s="43" t="s">
        <v>371</v>
      </c>
      <c r="E112" s="97"/>
      <c r="F112" s="97"/>
      <c r="G112" s="97"/>
      <c r="H112" s="98"/>
      <c r="I112" s="111"/>
    </row>
    <row r="113" spans="2:9" ht="20.25">
      <c r="B113" s="47" t="s">
        <v>372</v>
      </c>
      <c r="C113" s="44" t="s">
        <v>373</v>
      </c>
      <c r="D113" s="43" t="s">
        <v>374</v>
      </c>
      <c r="E113" s="97"/>
      <c r="F113" s="97"/>
      <c r="G113" s="97"/>
      <c r="H113" s="98"/>
      <c r="I113" s="111"/>
    </row>
    <row r="114" spans="2:9" ht="37.5">
      <c r="B114" s="49">
        <v>41</v>
      </c>
      <c r="C114" s="42" t="s">
        <v>375</v>
      </c>
      <c r="D114" s="43" t="s">
        <v>376</v>
      </c>
      <c r="E114" s="97"/>
      <c r="F114" s="97"/>
      <c r="G114" s="97"/>
      <c r="H114" s="98"/>
      <c r="I114" s="111"/>
    </row>
    <row r="115" spans="2:9" ht="20.25">
      <c r="B115" s="47">
        <v>410</v>
      </c>
      <c r="C115" s="44" t="s">
        <v>377</v>
      </c>
      <c r="D115" s="43" t="s">
        <v>378</v>
      </c>
      <c r="E115" s="97"/>
      <c r="F115" s="97"/>
      <c r="G115" s="97"/>
      <c r="H115" s="98"/>
      <c r="I115" s="111"/>
    </row>
    <row r="116" spans="2:9" ht="20.25">
      <c r="B116" s="47">
        <v>411</v>
      </c>
      <c r="C116" s="44" t="s">
        <v>379</v>
      </c>
      <c r="D116" s="43" t="s">
        <v>380</v>
      </c>
      <c r="E116" s="97"/>
      <c r="F116" s="97"/>
      <c r="G116" s="97"/>
      <c r="H116" s="98"/>
      <c r="I116" s="111"/>
    </row>
    <row r="117" spans="2:9" ht="20.25">
      <c r="B117" s="47">
        <v>412</v>
      </c>
      <c r="C117" s="44" t="s">
        <v>381</v>
      </c>
      <c r="D117" s="43" t="s">
        <v>382</v>
      </c>
      <c r="E117" s="97"/>
      <c r="F117" s="97"/>
      <c r="G117" s="97"/>
      <c r="H117" s="98"/>
      <c r="I117" s="111"/>
    </row>
    <row r="118" spans="2:9" ht="37.5">
      <c r="B118" s="47">
        <v>413</v>
      </c>
      <c r="C118" s="44" t="s">
        <v>383</v>
      </c>
      <c r="D118" s="43" t="s">
        <v>384</v>
      </c>
      <c r="E118" s="97"/>
      <c r="F118" s="97"/>
      <c r="G118" s="97"/>
      <c r="H118" s="98"/>
      <c r="I118" s="111"/>
    </row>
    <row r="119" spans="2:9" ht="20.25">
      <c r="B119" s="47">
        <v>414</v>
      </c>
      <c r="C119" s="44" t="s">
        <v>385</v>
      </c>
      <c r="D119" s="43" t="s">
        <v>386</v>
      </c>
      <c r="E119" s="97"/>
      <c r="F119" s="97"/>
      <c r="G119" s="97"/>
      <c r="H119" s="98"/>
      <c r="I119" s="111"/>
    </row>
    <row r="120" spans="2:9" ht="20.25">
      <c r="B120" s="47">
        <v>415</v>
      </c>
      <c r="C120" s="44" t="s">
        <v>387</v>
      </c>
      <c r="D120" s="43" t="s">
        <v>388</v>
      </c>
      <c r="E120" s="97"/>
      <c r="F120" s="97"/>
      <c r="G120" s="97"/>
      <c r="H120" s="98"/>
      <c r="I120" s="111"/>
    </row>
    <row r="121" spans="2:9" ht="20.25">
      <c r="B121" s="47">
        <v>416</v>
      </c>
      <c r="C121" s="44" t="s">
        <v>389</v>
      </c>
      <c r="D121" s="43" t="s">
        <v>390</v>
      </c>
      <c r="E121" s="97"/>
      <c r="F121" s="97"/>
      <c r="G121" s="97"/>
      <c r="H121" s="98"/>
      <c r="I121" s="111"/>
    </row>
    <row r="122" spans="2:9" ht="20.25">
      <c r="B122" s="47">
        <v>419</v>
      </c>
      <c r="C122" s="44" t="s">
        <v>391</v>
      </c>
      <c r="D122" s="43" t="s">
        <v>392</v>
      </c>
      <c r="E122" s="97"/>
      <c r="F122" s="97"/>
      <c r="G122" s="97"/>
      <c r="H122" s="98"/>
      <c r="I122" s="111"/>
    </row>
    <row r="123" spans="2:9" ht="20.25">
      <c r="B123" s="49">
        <v>498</v>
      </c>
      <c r="C123" s="42" t="s">
        <v>393</v>
      </c>
      <c r="D123" s="43" t="s">
        <v>394</v>
      </c>
      <c r="E123" s="97"/>
      <c r="F123" s="97"/>
      <c r="G123" s="97"/>
      <c r="H123" s="98"/>
      <c r="I123" s="111"/>
    </row>
    <row r="124" spans="2:9" ht="37.5">
      <c r="B124" s="49" t="s">
        <v>395</v>
      </c>
      <c r="C124" s="108" t="s">
        <v>396</v>
      </c>
      <c r="D124" s="43" t="s">
        <v>397</v>
      </c>
      <c r="E124" s="97"/>
      <c r="F124" s="97"/>
      <c r="G124" s="97"/>
      <c r="H124" s="105">
        <f>SUM(H125+H132+H133+H141+H142+H143+H144)</f>
        <v>11433</v>
      </c>
      <c r="I124" s="111"/>
    </row>
    <row r="125" spans="2:9" ht="37.5">
      <c r="B125" s="49">
        <v>42</v>
      </c>
      <c r="C125" s="42" t="s">
        <v>398</v>
      </c>
      <c r="D125" s="43" t="s">
        <v>399</v>
      </c>
      <c r="E125" s="104">
        <v>10278</v>
      </c>
      <c r="F125" s="104"/>
      <c r="G125" s="104"/>
      <c r="H125" s="105">
        <f>SUM(H126:H131)</f>
        <v>0</v>
      </c>
      <c r="I125" s="111"/>
    </row>
    <row r="126" spans="2:9" ht="37.5">
      <c r="B126" s="47">
        <v>420</v>
      </c>
      <c r="C126" s="44" t="s">
        <v>400</v>
      </c>
      <c r="D126" s="43" t="s">
        <v>401</v>
      </c>
      <c r="E126" s="97"/>
      <c r="F126" s="97"/>
      <c r="G126" s="97"/>
      <c r="H126" s="98"/>
      <c r="I126" s="111"/>
    </row>
    <row r="127" spans="2:9" ht="20.25">
      <c r="B127" s="47">
        <v>421</v>
      </c>
      <c r="C127" s="44" t="s">
        <v>402</v>
      </c>
      <c r="D127" s="43" t="s">
        <v>403</v>
      </c>
      <c r="E127" s="97"/>
      <c r="F127" s="97"/>
      <c r="G127" s="97"/>
      <c r="H127" s="98"/>
      <c r="I127" s="111"/>
    </row>
    <row r="128" spans="2:9" ht="20.25">
      <c r="B128" s="47">
        <v>422</v>
      </c>
      <c r="C128" s="44" t="s">
        <v>291</v>
      </c>
      <c r="D128" s="43" t="s">
        <v>404</v>
      </c>
      <c r="E128" s="97"/>
      <c r="F128" s="97"/>
      <c r="G128" s="97"/>
      <c r="H128" s="98"/>
      <c r="I128" s="111"/>
    </row>
    <row r="129" spans="2:9" ht="20.25">
      <c r="B129" s="47">
        <v>423</v>
      </c>
      <c r="C129" s="44" t="s">
        <v>294</v>
      </c>
      <c r="D129" s="43" t="s">
        <v>405</v>
      </c>
      <c r="E129" s="97"/>
      <c r="F129" s="97"/>
      <c r="G129" s="97"/>
      <c r="H129" s="98"/>
      <c r="I129" s="111"/>
    </row>
    <row r="130" spans="2:9" ht="37.5">
      <c r="B130" s="47">
        <v>427</v>
      </c>
      <c r="C130" s="44" t="s">
        <v>406</v>
      </c>
      <c r="D130" s="43" t="s">
        <v>407</v>
      </c>
      <c r="E130" s="97"/>
      <c r="F130" s="97"/>
      <c r="G130" s="97"/>
      <c r="H130" s="98"/>
      <c r="I130" s="111"/>
    </row>
    <row r="131" spans="2:9" ht="20.25">
      <c r="B131" s="47" t="s">
        <v>408</v>
      </c>
      <c r="C131" s="44" t="s">
        <v>409</v>
      </c>
      <c r="D131" s="43" t="s">
        <v>410</v>
      </c>
      <c r="E131" s="97"/>
      <c r="F131" s="97"/>
      <c r="G131" s="97"/>
      <c r="H131" s="98"/>
      <c r="I131" s="111"/>
    </row>
    <row r="132" spans="2:9" ht="20.25">
      <c r="B132" s="49">
        <v>430</v>
      </c>
      <c r="C132" s="42" t="s">
        <v>411</v>
      </c>
      <c r="D132" s="43" t="s">
        <v>412</v>
      </c>
      <c r="E132" s="97"/>
      <c r="F132" s="97"/>
      <c r="G132" s="97"/>
      <c r="H132" s="98"/>
      <c r="I132" s="111"/>
    </row>
    <row r="133" spans="2:9" ht="37.5">
      <c r="B133" s="49" t="s">
        <v>413</v>
      </c>
      <c r="C133" s="42" t="s">
        <v>414</v>
      </c>
      <c r="D133" s="43" t="s">
        <v>415</v>
      </c>
      <c r="E133" s="104">
        <v>6820</v>
      </c>
      <c r="F133" s="104"/>
      <c r="G133" s="104"/>
      <c r="H133" s="105">
        <f>SUM(H134:H140)</f>
        <v>820</v>
      </c>
      <c r="I133" s="111"/>
    </row>
    <row r="134" spans="2:9" ht="20.25">
      <c r="B134" s="47">
        <v>431</v>
      </c>
      <c r="C134" s="44" t="s">
        <v>416</v>
      </c>
      <c r="D134" s="43" t="s">
        <v>417</v>
      </c>
      <c r="E134" s="97"/>
      <c r="F134" s="97"/>
      <c r="G134" s="97"/>
      <c r="H134" s="98"/>
      <c r="I134" s="111"/>
    </row>
    <row r="135" spans="2:9" ht="37.5">
      <c r="B135" s="47">
        <v>432</v>
      </c>
      <c r="C135" s="44" t="s">
        <v>418</v>
      </c>
      <c r="D135" s="43" t="s">
        <v>419</v>
      </c>
      <c r="E135" s="97"/>
      <c r="F135" s="97"/>
      <c r="G135" s="97"/>
      <c r="H135" s="98"/>
      <c r="I135" s="111"/>
    </row>
    <row r="136" spans="2:9" ht="20.25">
      <c r="B136" s="47">
        <v>433</v>
      </c>
      <c r="C136" s="44" t="s">
        <v>420</v>
      </c>
      <c r="D136" s="43" t="s">
        <v>421</v>
      </c>
      <c r="E136" s="97"/>
      <c r="F136" s="97"/>
      <c r="G136" s="97"/>
      <c r="H136" s="98"/>
      <c r="I136" s="111"/>
    </row>
    <row r="137" spans="2:9" ht="20.25">
      <c r="B137" s="47">
        <v>434</v>
      </c>
      <c r="C137" s="44" t="s">
        <v>422</v>
      </c>
      <c r="D137" s="43" t="s">
        <v>423</v>
      </c>
      <c r="E137" s="97"/>
      <c r="F137" s="97"/>
      <c r="G137" s="97"/>
      <c r="H137" s="98"/>
      <c r="I137" s="111"/>
    </row>
    <row r="138" spans="2:9" ht="20.25">
      <c r="B138" s="47">
        <v>435</v>
      </c>
      <c r="C138" s="44" t="s">
        <v>424</v>
      </c>
      <c r="D138" s="43" t="s">
        <v>425</v>
      </c>
      <c r="E138" s="97">
        <v>6820</v>
      </c>
      <c r="F138" s="97"/>
      <c r="G138" s="97"/>
      <c r="H138" s="98">
        <v>820</v>
      </c>
      <c r="I138" s="111"/>
    </row>
    <row r="139" spans="2:9" ht="20.25">
      <c r="B139" s="47">
        <v>436</v>
      </c>
      <c r="C139" s="44" t="s">
        <v>426</v>
      </c>
      <c r="D139" s="43" t="s">
        <v>427</v>
      </c>
      <c r="E139" s="97"/>
      <c r="F139" s="97"/>
      <c r="G139" s="97"/>
      <c r="H139" s="98"/>
      <c r="I139" s="111"/>
    </row>
    <row r="140" spans="2:9" ht="20.25">
      <c r="B140" s="47">
        <v>439</v>
      </c>
      <c r="C140" s="44" t="s">
        <v>428</v>
      </c>
      <c r="D140" s="43" t="s">
        <v>429</v>
      </c>
      <c r="E140" s="97"/>
      <c r="F140" s="97"/>
      <c r="G140" s="97"/>
      <c r="H140" s="98"/>
      <c r="I140" s="111"/>
    </row>
    <row r="141" spans="2:9" ht="20.25">
      <c r="B141" s="49" t="s">
        <v>430</v>
      </c>
      <c r="C141" s="42" t="s">
        <v>431</v>
      </c>
      <c r="D141" s="43" t="s">
        <v>432</v>
      </c>
      <c r="E141" s="104">
        <v>878</v>
      </c>
      <c r="F141" s="104"/>
      <c r="G141" s="104"/>
      <c r="H141" s="105">
        <v>831</v>
      </c>
      <c r="I141" s="111"/>
    </row>
    <row r="142" spans="2:9" ht="37.5">
      <c r="B142" s="49">
        <v>47</v>
      </c>
      <c r="C142" s="42" t="s">
        <v>433</v>
      </c>
      <c r="D142" s="43" t="s">
        <v>434</v>
      </c>
      <c r="E142" s="97"/>
      <c r="F142" s="97"/>
      <c r="G142" s="97"/>
      <c r="H142" s="98"/>
      <c r="I142" s="111"/>
    </row>
    <row r="143" spans="2:9" ht="37.5">
      <c r="B143" s="49">
        <v>48</v>
      </c>
      <c r="C143" s="42" t="s">
        <v>435</v>
      </c>
      <c r="D143" s="43" t="s">
        <v>436</v>
      </c>
      <c r="E143" s="104">
        <v>1981</v>
      </c>
      <c r="F143" s="104"/>
      <c r="G143" s="104"/>
      <c r="H143" s="105">
        <v>2710</v>
      </c>
      <c r="I143" s="111"/>
    </row>
    <row r="144" spans="2:9" ht="20.25">
      <c r="B144" s="49" t="s">
        <v>437</v>
      </c>
      <c r="C144" s="42" t="s">
        <v>438</v>
      </c>
      <c r="D144" s="43" t="s">
        <v>439</v>
      </c>
      <c r="E144" s="104">
        <v>599</v>
      </c>
      <c r="F144" s="104"/>
      <c r="G144" s="104"/>
      <c r="H144" s="105">
        <v>7072</v>
      </c>
      <c r="I144" s="111"/>
    </row>
    <row r="145" spans="2:9" ht="56.25">
      <c r="B145" s="49"/>
      <c r="C145" s="42" t="s">
        <v>440</v>
      </c>
      <c r="D145" s="43" t="s">
        <v>441</v>
      </c>
      <c r="E145" s="97"/>
      <c r="F145" s="97"/>
      <c r="G145" s="97"/>
      <c r="H145" s="98"/>
      <c r="I145" s="111"/>
    </row>
    <row r="146" spans="2:9" ht="37.5">
      <c r="B146" s="49"/>
      <c r="C146" s="42" t="s">
        <v>442</v>
      </c>
      <c r="D146" s="43" t="s">
        <v>443</v>
      </c>
      <c r="E146" s="104">
        <v>41284</v>
      </c>
      <c r="F146" s="102">
        <v>23640</v>
      </c>
      <c r="G146" s="102">
        <v>650</v>
      </c>
      <c r="H146" s="105">
        <f>SUM(H106+H124+H123-H145+H83)</f>
        <v>11433</v>
      </c>
      <c r="I146" s="112"/>
    </row>
    <row r="147" spans="2:9" ht="21" thickBot="1">
      <c r="B147" s="50">
        <v>89</v>
      </c>
      <c r="C147" s="51" t="s">
        <v>444</v>
      </c>
      <c r="D147" s="52" t="s">
        <v>445</v>
      </c>
      <c r="E147" s="106">
        <v>12615</v>
      </c>
      <c r="F147" s="106">
        <v>3000</v>
      </c>
      <c r="G147" s="106">
        <v>1000</v>
      </c>
      <c r="H147" s="107">
        <v>13353</v>
      </c>
      <c r="I147" s="112">
        <f>SUM(H147/F147*100)</f>
        <v>445.09999999999997</v>
      </c>
    </row>
    <row r="149" ht="15.75">
      <c r="B149" s="109"/>
    </row>
    <row r="153" spans="2:9" ht="18.75">
      <c r="B153" s="2" t="s">
        <v>498</v>
      </c>
      <c r="C153" s="2"/>
      <c r="D153" s="2"/>
      <c r="E153" s="19"/>
      <c r="F153" s="20"/>
      <c r="G153" s="18" t="s">
        <v>484</v>
      </c>
      <c r="H153" s="21"/>
      <c r="I153" s="18"/>
    </row>
    <row r="154" spans="2:9" ht="18.75">
      <c r="B154" s="2"/>
      <c r="C154" s="2"/>
      <c r="D154" s="19" t="s">
        <v>3</v>
      </c>
      <c r="E154" s="2"/>
      <c r="F154" s="2"/>
      <c r="G154" s="2"/>
      <c r="H154" s="2"/>
      <c r="I154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4" r:id="rId1"/>
  <rowBreaks count="2" manualBreakCount="2">
    <brk id="78" min="1" max="12" man="1"/>
    <brk id="14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view="pageBreakPreview" zoomScale="60" zoomScaleNormal="60" zoomScalePageLayoutView="0" workbookViewId="0" topLeftCell="A1">
      <selection activeCell="E61" sqref="E61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3" width="78.140625" style="6" customWidth="1"/>
    <col min="4" max="4" width="7.00390625" style="6" bestFit="1" customWidth="1"/>
    <col min="5" max="5" width="23.421875" style="6" customWidth="1"/>
    <col min="6" max="6" width="25.00390625" style="128" customWidth="1"/>
    <col min="7" max="7" width="25.28125" style="128" customWidth="1"/>
    <col min="8" max="8" width="25.57421875" style="128" customWidth="1"/>
    <col min="9" max="9" width="26.421875" style="128" customWidth="1"/>
    <col min="10" max="16384" width="9.140625" style="6" customWidth="1"/>
  </cols>
  <sheetData>
    <row r="2" ht="15.75">
      <c r="I2" s="129" t="s">
        <v>476</v>
      </c>
    </row>
    <row r="3" spans="2:4" ht="15.75">
      <c r="B3" s="1" t="s">
        <v>485</v>
      </c>
      <c r="C3"/>
      <c r="D3" s="54"/>
    </row>
    <row r="4" spans="2:4" ht="15.75">
      <c r="B4" s="1" t="s">
        <v>486</v>
      </c>
      <c r="C4"/>
      <c r="D4" s="54"/>
    </row>
    <row r="5" ht="24.75" customHeight="1">
      <c r="I5" s="129"/>
    </row>
    <row r="6" spans="2:9" s="4" customFormat="1" ht="24.75" customHeight="1">
      <c r="B6" s="183" t="s">
        <v>11</v>
      </c>
      <c r="C6" s="183"/>
      <c r="D6" s="183"/>
      <c r="E6" s="183"/>
      <c r="F6" s="183"/>
      <c r="G6" s="183"/>
      <c r="H6" s="183"/>
      <c r="I6" s="183"/>
    </row>
    <row r="7" spans="2:9" s="4" customFormat="1" ht="24.75" customHeight="1">
      <c r="B7" s="7"/>
      <c r="C7" s="7"/>
      <c r="D7" s="7"/>
      <c r="E7" s="7"/>
      <c r="F7" s="130"/>
      <c r="G7" s="130"/>
      <c r="H7" s="130"/>
      <c r="I7" s="130"/>
    </row>
    <row r="8" spans="2:9" s="4" customFormat="1" ht="24.75" customHeight="1">
      <c r="B8" s="183" t="s">
        <v>497</v>
      </c>
      <c r="C8" s="183"/>
      <c r="D8" s="183"/>
      <c r="E8" s="183"/>
      <c r="F8" s="183"/>
      <c r="G8" s="183"/>
      <c r="H8" s="183"/>
      <c r="I8" s="183"/>
    </row>
    <row r="9" ht="18.75" customHeight="1" thickBot="1">
      <c r="I9" s="131" t="s">
        <v>487</v>
      </c>
    </row>
    <row r="10" spans="2:9" ht="30.75" customHeight="1">
      <c r="B10" s="184"/>
      <c r="C10" s="186" t="s">
        <v>0</v>
      </c>
      <c r="D10" s="196" t="s">
        <v>30</v>
      </c>
      <c r="E10" s="188" t="s">
        <v>504</v>
      </c>
      <c r="F10" s="190" t="s">
        <v>492</v>
      </c>
      <c r="G10" s="192" t="s">
        <v>495</v>
      </c>
      <c r="H10" s="193"/>
      <c r="I10" s="194" t="s">
        <v>496</v>
      </c>
    </row>
    <row r="11" spans="2:9" ht="39.75" customHeight="1">
      <c r="B11" s="185"/>
      <c r="C11" s="187"/>
      <c r="D11" s="197"/>
      <c r="E11" s="189"/>
      <c r="F11" s="191"/>
      <c r="G11" s="132" t="s">
        <v>1</v>
      </c>
      <c r="H11" s="133" t="s">
        <v>2</v>
      </c>
      <c r="I11" s="195"/>
    </row>
    <row r="12" spans="2:9" ht="33.75" customHeight="1">
      <c r="B12" s="60">
        <v>1</v>
      </c>
      <c r="C12" s="55" t="s">
        <v>13</v>
      </c>
      <c r="D12" s="56"/>
      <c r="E12" s="91"/>
      <c r="F12" s="134"/>
      <c r="G12" s="134"/>
      <c r="H12" s="134"/>
      <c r="I12" s="135"/>
    </row>
    <row r="13" spans="2:9" ht="15.75">
      <c r="B13" s="60">
        <v>2</v>
      </c>
      <c r="C13" s="55" t="s">
        <v>446</v>
      </c>
      <c r="D13" s="56">
        <v>3001</v>
      </c>
      <c r="E13" s="90">
        <v>76371</v>
      </c>
      <c r="F13" s="136">
        <f>SUM(F14:F16)</f>
        <v>81757</v>
      </c>
      <c r="G13" s="136">
        <f>SUM(G14:G16)</f>
        <v>16736</v>
      </c>
      <c r="H13" s="136">
        <f>SUM(H14:H16)</f>
        <v>15329</v>
      </c>
      <c r="I13" s="137">
        <f>SUM(H13/F13*100)</f>
        <v>18.749464877625158</v>
      </c>
    </row>
    <row r="14" spans="2:9" ht="30" customHeight="1">
      <c r="B14" s="60">
        <v>3</v>
      </c>
      <c r="C14" s="57" t="s">
        <v>14</v>
      </c>
      <c r="D14" s="56">
        <v>3002</v>
      </c>
      <c r="E14" s="85"/>
      <c r="F14" s="138"/>
      <c r="G14" s="138"/>
      <c r="H14" s="81"/>
      <c r="I14" s="139"/>
    </row>
    <row r="15" spans="2:9" ht="30" customHeight="1">
      <c r="B15" s="60">
        <v>4</v>
      </c>
      <c r="C15" s="57" t="s">
        <v>15</v>
      </c>
      <c r="D15" s="56">
        <v>3003</v>
      </c>
      <c r="E15" s="81"/>
      <c r="F15" s="138"/>
      <c r="G15" s="138"/>
      <c r="H15" s="81"/>
      <c r="I15" s="139"/>
    </row>
    <row r="16" spans="2:9" ht="30" customHeight="1">
      <c r="B16" s="60">
        <v>5</v>
      </c>
      <c r="C16" s="57" t="s">
        <v>16</v>
      </c>
      <c r="D16" s="56">
        <v>3004</v>
      </c>
      <c r="E16" s="81">
        <v>76371</v>
      </c>
      <c r="F16" s="138">
        <v>81757</v>
      </c>
      <c r="G16" s="138">
        <v>16736</v>
      </c>
      <c r="H16" s="152">
        <v>15329</v>
      </c>
      <c r="I16" s="139">
        <f>SUM(H16/F16*100)</f>
        <v>18.749464877625158</v>
      </c>
    </row>
    <row r="17" spans="2:9" ht="15.75">
      <c r="B17" s="60">
        <v>6</v>
      </c>
      <c r="C17" s="55" t="s">
        <v>447</v>
      </c>
      <c r="D17" s="56">
        <v>3005</v>
      </c>
      <c r="E17" s="90">
        <f>SUM(E18:E22)</f>
        <v>58981</v>
      </c>
      <c r="F17" s="136">
        <f>SUM(F18:F22)</f>
        <v>81757</v>
      </c>
      <c r="G17" s="136">
        <f>SUM(G18:G22)</f>
        <v>16700</v>
      </c>
      <c r="H17" s="90">
        <f>SUM(H18:H22)</f>
        <v>14859</v>
      </c>
      <c r="I17" s="137">
        <f>SUM(H17/F17*100)</f>
        <v>18.174590554937193</v>
      </c>
    </row>
    <row r="18" spans="2:9" ht="27" customHeight="1">
      <c r="B18" s="60">
        <v>7</v>
      </c>
      <c r="C18" s="57" t="s">
        <v>17</v>
      </c>
      <c r="D18" s="56">
        <v>3006</v>
      </c>
      <c r="E18" s="81">
        <v>40982</v>
      </c>
      <c r="F18" s="138">
        <v>57265</v>
      </c>
      <c r="G18" s="138">
        <v>11097</v>
      </c>
      <c r="H18" s="81">
        <v>9867</v>
      </c>
      <c r="I18" s="139">
        <f>SUM(H18/F18*100)</f>
        <v>17.230419977298524</v>
      </c>
    </row>
    <row r="19" spans="2:9" ht="30" customHeight="1">
      <c r="B19" s="60">
        <v>8</v>
      </c>
      <c r="C19" s="57" t="s">
        <v>448</v>
      </c>
      <c r="D19" s="56">
        <v>3007</v>
      </c>
      <c r="E19" s="81">
        <v>17999</v>
      </c>
      <c r="F19" s="138">
        <v>22538</v>
      </c>
      <c r="G19" s="138">
        <v>5588</v>
      </c>
      <c r="H19" s="81">
        <v>4980</v>
      </c>
      <c r="I19" s="139">
        <f>SUM(H19/F19*100)</f>
        <v>22.096015618067263</v>
      </c>
    </row>
    <row r="20" spans="2:9" ht="30" customHeight="1">
      <c r="B20" s="60">
        <v>9</v>
      </c>
      <c r="C20" s="57" t="s">
        <v>18</v>
      </c>
      <c r="D20" s="56">
        <v>3008</v>
      </c>
      <c r="E20" s="81"/>
      <c r="F20" s="138"/>
      <c r="G20" s="138"/>
      <c r="H20" s="81"/>
      <c r="I20" s="139"/>
    </row>
    <row r="21" spans="2:9" ht="30" customHeight="1">
      <c r="B21" s="60">
        <v>10</v>
      </c>
      <c r="C21" s="57" t="s">
        <v>19</v>
      </c>
      <c r="D21" s="56">
        <v>3009</v>
      </c>
      <c r="E21" s="81"/>
      <c r="F21" s="138">
        <v>1884</v>
      </c>
      <c r="G21" s="138">
        <v>0</v>
      </c>
      <c r="H21" s="81">
        <v>0</v>
      </c>
      <c r="I21" s="139"/>
    </row>
    <row r="22" spans="2:9" ht="30" customHeight="1">
      <c r="B22" s="60">
        <v>11</v>
      </c>
      <c r="C22" s="57" t="s">
        <v>449</v>
      </c>
      <c r="D22" s="56">
        <v>3010</v>
      </c>
      <c r="E22" s="81"/>
      <c r="F22" s="138">
        <v>70</v>
      </c>
      <c r="G22" s="138">
        <v>15</v>
      </c>
      <c r="H22" s="81">
        <v>12</v>
      </c>
      <c r="I22" s="139">
        <f>SUM(H22/F22*100)</f>
        <v>17.142857142857142</v>
      </c>
    </row>
    <row r="23" spans="2:9" ht="15.75">
      <c r="B23" s="60">
        <v>12</v>
      </c>
      <c r="C23" s="55" t="s">
        <v>450</v>
      </c>
      <c r="D23" s="56">
        <v>3011</v>
      </c>
      <c r="E23" s="81">
        <v>17390</v>
      </c>
      <c r="F23" s="136"/>
      <c r="G23" s="136">
        <f>SUM(G13-G17)</f>
        <v>36</v>
      </c>
      <c r="H23" s="90">
        <f>SUM(H13-H17)</f>
        <v>470</v>
      </c>
      <c r="I23" s="139"/>
    </row>
    <row r="24" spans="2:9" ht="15.75">
      <c r="B24" s="60">
        <v>13</v>
      </c>
      <c r="C24" s="55" t="s">
        <v>451</v>
      </c>
      <c r="D24" s="56">
        <v>3012</v>
      </c>
      <c r="E24" s="81"/>
      <c r="F24" s="138"/>
      <c r="G24" s="138"/>
      <c r="H24" s="81"/>
      <c r="I24" s="141"/>
    </row>
    <row r="25" spans="2:9" ht="15.75">
      <c r="B25" s="60">
        <v>14</v>
      </c>
      <c r="C25" s="55" t="s">
        <v>20</v>
      </c>
      <c r="D25" s="56"/>
      <c r="E25" s="81"/>
      <c r="F25" s="138"/>
      <c r="G25" s="138"/>
      <c r="H25" s="81"/>
      <c r="I25" s="139"/>
    </row>
    <row r="26" spans="2:9" ht="15.75">
      <c r="B26" s="60">
        <v>15</v>
      </c>
      <c r="C26" s="55" t="s">
        <v>452</v>
      </c>
      <c r="D26" s="56">
        <v>3013</v>
      </c>
      <c r="E26" s="81"/>
      <c r="F26" s="138"/>
      <c r="G26" s="138"/>
      <c r="H26" s="152"/>
      <c r="I26" s="139"/>
    </row>
    <row r="27" spans="2:9" ht="30" customHeight="1">
      <c r="B27" s="60">
        <v>16</v>
      </c>
      <c r="C27" s="57" t="s">
        <v>21</v>
      </c>
      <c r="D27" s="56">
        <v>3014</v>
      </c>
      <c r="E27" s="81"/>
      <c r="F27" s="138"/>
      <c r="G27" s="138"/>
      <c r="H27" s="152"/>
      <c r="I27" s="139"/>
    </row>
    <row r="28" spans="2:9" ht="36" customHeight="1">
      <c r="B28" s="60">
        <v>17</v>
      </c>
      <c r="C28" s="57" t="s">
        <v>453</v>
      </c>
      <c r="D28" s="56">
        <v>3015</v>
      </c>
      <c r="E28" s="81"/>
      <c r="F28" s="138"/>
      <c r="G28" s="138"/>
      <c r="H28" s="152"/>
      <c r="I28" s="139"/>
    </row>
    <row r="29" spans="2:9" ht="30" customHeight="1">
      <c r="B29" s="60">
        <v>18</v>
      </c>
      <c r="C29" s="57" t="s">
        <v>22</v>
      </c>
      <c r="D29" s="56">
        <v>3016</v>
      </c>
      <c r="E29" s="81"/>
      <c r="F29" s="138"/>
      <c r="G29" s="138"/>
      <c r="H29" s="152"/>
      <c r="I29" s="139"/>
    </row>
    <row r="30" spans="2:9" ht="33.75" customHeight="1">
      <c r="B30" s="60">
        <v>19</v>
      </c>
      <c r="C30" s="57" t="s">
        <v>23</v>
      </c>
      <c r="D30" s="56">
        <v>3017</v>
      </c>
      <c r="E30" s="81"/>
      <c r="F30" s="138"/>
      <c r="G30" s="138"/>
      <c r="H30" s="140"/>
      <c r="I30" s="139"/>
    </row>
    <row r="31" spans="2:9" ht="33.75" customHeight="1">
      <c r="B31" s="60">
        <v>20</v>
      </c>
      <c r="C31" s="57" t="s">
        <v>24</v>
      </c>
      <c r="D31" s="56">
        <v>3018</v>
      </c>
      <c r="E31" s="81"/>
      <c r="F31" s="138"/>
      <c r="G31" s="138"/>
      <c r="H31" s="138"/>
      <c r="I31" s="139"/>
    </row>
    <row r="32" spans="2:9" ht="15.75">
      <c r="B32" s="60">
        <v>21</v>
      </c>
      <c r="C32" s="55" t="s">
        <v>454</v>
      </c>
      <c r="D32" s="56">
        <v>3019</v>
      </c>
      <c r="E32" s="81">
        <v>23725</v>
      </c>
      <c r="F32" s="136"/>
      <c r="G32" s="136"/>
      <c r="H32" s="136">
        <f>SUM(H33:H36)</f>
        <v>549</v>
      </c>
      <c r="I32" s="137"/>
    </row>
    <row r="33" spans="2:9" ht="30" customHeight="1">
      <c r="B33" s="60">
        <v>22</v>
      </c>
      <c r="C33" s="57" t="s">
        <v>25</v>
      </c>
      <c r="D33" s="56">
        <v>3020</v>
      </c>
      <c r="E33" s="81"/>
      <c r="F33" s="138"/>
      <c r="G33" s="138"/>
      <c r="H33" s="138"/>
      <c r="I33" s="139"/>
    </row>
    <row r="34" spans="2:9" ht="33.75" customHeight="1">
      <c r="B34" s="60">
        <v>23</v>
      </c>
      <c r="C34" s="57" t="s">
        <v>455</v>
      </c>
      <c r="D34" s="56">
        <v>3021</v>
      </c>
      <c r="E34" s="81">
        <v>23725</v>
      </c>
      <c r="F34" s="138"/>
      <c r="G34" s="138"/>
      <c r="H34" s="138">
        <v>549</v>
      </c>
      <c r="I34" s="139"/>
    </row>
    <row r="35" spans="2:9" ht="30" customHeight="1">
      <c r="B35" s="60">
        <v>24</v>
      </c>
      <c r="C35" s="57" t="s">
        <v>26</v>
      </c>
      <c r="D35" s="56">
        <v>3022</v>
      </c>
      <c r="E35" s="81"/>
      <c r="F35" s="138"/>
      <c r="G35" s="138"/>
      <c r="H35" s="140"/>
      <c r="I35" s="139"/>
    </row>
    <row r="36" spans="2:9" ht="15.75">
      <c r="B36" s="60">
        <v>25</v>
      </c>
      <c r="C36" s="55" t="s">
        <v>456</v>
      </c>
      <c r="D36" s="56">
        <v>3023</v>
      </c>
      <c r="E36" s="81"/>
      <c r="F36" s="138"/>
      <c r="G36" s="138"/>
      <c r="H36" s="140"/>
      <c r="I36" s="139"/>
    </row>
    <row r="37" spans="2:9" ht="15.75">
      <c r="B37" s="60">
        <v>26</v>
      </c>
      <c r="C37" s="55" t="s">
        <v>457</v>
      </c>
      <c r="D37" s="56">
        <v>3024</v>
      </c>
      <c r="E37" s="90">
        <v>23725</v>
      </c>
      <c r="F37" s="136"/>
      <c r="G37" s="136"/>
      <c r="H37" s="142">
        <f>SUM(H32)</f>
        <v>549</v>
      </c>
      <c r="I37" s="137"/>
    </row>
    <row r="38" spans="2:9" ht="15.75">
      <c r="B38" s="60">
        <v>27</v>
      </c>
      <c r="C38" s="55" t="s">
        <v>27</v>
      </c>
      <c r="D38" s="56"/>
      <c r="E38" s="81"/>
      <c r="F38" s="138"/>
      <c r="G38" s="138"/>
      <c r="H38" s="140"/>
      <c r="I38" s="139"/>
    </row>
    <row r="39" spans="2:9" ht="15.75">
      <c r="B39" s="60">
        <v>28</v>
      </c>
      <c r="C39" s="55" t="s">
        <v>458</v>
      </c>
      <c r="D39" s="56">
        <v>3025</v>
      </c>
      <c r="E39" s="81"/>
      <c r="F39" s="136"/>
      <c r="G39" s="136"/>
      <c r="H39" s="136"/>
      <c r="I39" s="137"/>
    </row>
    <row r="40" spans="2:9" ht="30" customHeight="1">
      <c r="B40" s="60">
        <v>29</v>
      </c>
      <c r="C40" s="57" t="s">
        <v>28</v>
      </c>
      <c r="D40" s="56">
        <v>3026</v>
      </c>
      <c r="E40" s="81"/>
      <c r="F40" s="138"/>
      <c r="G40" s="138"/>
      <c r="H40" s="138"/>
      <c r="I40" s="139"/>
    </row>
    <row r="41" spans="2:9" ht="30" customHeight="1">
      <c r="B41" s="60">
        <v>30</v>
      </c>
      <c r="C41" s="57" t="s">
        <v>459</v>
      </c>
      <c r="D41" s="56">
        <v>3027</v>
      </c>
      <c r="E41" s="81"/>
      <c r="F41" s="138"/>
      <c r="G41" s="138"/>
      <c r="H41" s="138"/>
      <c r="I41" s="139"/>
    </row>
    <row r="42" spans="2:9" ht="30" customHeight="1">
      <c r="B42" s="60">
        <v>31</v>
      </c>
      <c r="C42" s="57" t="s">
        <v>460</v>
      </c>
      <c r="D42" s="56">
        <v>3028</v>
      </c>
      <c r="E42" s="81"/>
      <c r="F42" s="138"/>
      <c r="G42" s="138"/>
      <c r="H42" s="138"/>
      <c r="I42" s="139"/>
    </row>
    <row r="43" spans="2:9" ht="33" customHeight="1">
      <c r="B43" s="60">
        <v>32</v>
      </c>
      <c r="C43" s="57" t="s">
        <v>461</v>
      </c>
      <c r="D43" s="56">
        <v>3029</v>
      </c>
      <c r="E43" s="81"/>
      <c r="F43" s="138"/>
      <c r="G43" s="138"/>
      <c r="H43" s="138"/>
      <c r="I43" s="139"/>
    </row>
    <row r="44" spans="2:9" ht="33" customHeight="1">
      <c r="B44" s="60">
        <v>33</v>
      </c>
      <c r="C44" s="57" t="s">
        <v>462</v>
      </c>
      <c r="D44" s="56">
        <v>3030</v>
      </c>
      <c r="E44" s="81"/>
      <c r="F44" s="138"/>
      <c r="G44" s="138"/>
      <c r="H44" s="138"/>
      <c r="I44" s="139"/>
    </row>
    <row r="45" spans="2:9" ht="15.75">
      <c r="B45" s="60">
        <v>34</v>
      </c>
      <c r="C45" s="55" t="s">
        <v>463</v>
      </c>
      <c r="D45" s="56">
        <v>3031</v>
      </c>
      <c r="E45" s="81"/>
      <c r="F45" s="138"/>
      <c r="G45" s="138"/>
      <c r="H45" s="138"/>
      <c r="I45" s="139"/>
    </row>
    <row r="46" spans="2:9" ht="30" customHeight="1">
      <c r="B46" s="60">
        <v>35</v>
      </c>
      <c r="C46" s="57" t="s">
        <v>29</v>
      </c>
      <c r="D46" s="56">
        <v>3032</v>
      </c>
      <c r="E46" s="81"/>
      <c r="F46" s="138"/>
      <c r="G46" s="138"/>
      <c r="H46" s="138"/>
      <c r="I46" s="139"/>
    </row>
    <row r="47" spans="2:9" ht="30" customHeight="1">
      <c r="B47" s="60">
        <v>36</v>
      </c>
      <c r="C47" s="57" t="s">
        <v>464</v>
      </c>
      <c r="D47" s="56">
        <v>3033</v>
      </c>
      <c r="E47" s="81"/>
      <c r="F47" s="138"/>
      <c r="G47" s="138"/>
      <c r="H47" s="138"/>
      <c r="I47" s="139"/>
    </row>
    <row r="48" spans="2:9" ht="15.75">
      <c r="B48" s="60">
        <v>37</v>
      </c>
      <c r="C48" s="57" t="s">
        <v>465</v>
      </c>
      <c r="D48" s="56">
        <v>3034</v>
      </c>
      <c r="E48" s="81"/>
      <c r="F48" s="138"/>
      <c r="G48" s="138"/>
      <c r="H48" s="138"/>
      <c r="I48" s="139"/>
    </row>
    <row r="49" spans="2:9" ht="15.75">
      <c r="B49" s="60">
        <v>38</v>
      </c>
      <c r="C49" s="57" t="s">
        <v>466</v>
      </c>
      <c r="D49" s="56">
        <v>3035</v>
      </c>
      <c r="E49" s="81"/>
      <c r="F49" s="138"/>
      <c r="G49" s="138"/>
      <c r="H49" s="138"/>
      <c r="I49" s="139"/>
    </row>
    <row r="50" spans="2:9" ht="30" customHeight="1">
      <c r="B50" s="60">
        <v>39</v>
      </c>
      <c r="C50" s="57" t="s">
        <v>467</v>
      </c>
      <c r="D50" s="56">
        <v>3036</v>
      </c>
      <c r="E50" s="81"/>
      <c r="F50" s="138"/>
      <c r="G50" s="138"/>
      <c r="H50" s="138"/>
      <c r="I50" s="139"/>
    </row>
    <row r="51" spans="2:9" ht="30" customHeight="1">
      <c r="B51" s="60">
        <v>40</v>
      </c>
      <c r="C51" s="57" t="s">
        <v>468</v>
      </c>
      <c r="D51" s="56">
        <v>3037</v>
      </c>
      <c r="E51" s="81"/>
      <c r="F51" s="138"/>
      <c r="G51" s="138"/>
      <c r="H51" s="138"/>
      <c r="I51" s="139"/>
    </row>
    <row r="52" spans="2:9" ht="30" customHeight="1">
      <c r="B52" s="60">
        <v>41</v>
      </c>
      <c r="C52" s="55" t="s">
        <v>469</v>
      </c>
      <c r="D52" s="56">
        <v>3038</v>
      </c>
      <c r="E52" s="81"/>
      <c r="F52" s="136"/>
      <c r="G52" s="136"/>
      <c r="H52" s="136"/>
      <c r="I52" s="137"/>
    </row>
    <row r="53" spans="2:9" ht="30" customHeight="1">
      <c r="B53" s="60">
        <v>42</v>
      </c>
      <c r="C53" s="55" t="s">
        <v>470</v>
      </c>
      <c r="D53" s="56">
        <v>3039</v>
      </c>
      <c r="E53" s="81"/>
      <c r="F53" s="138"/>
      <c r="G53" s="138"/>
      <c r="H53" s="138"/>
      <c r="I53" s="139"/>
    </row>
    <row r="54" spans="2:9" ht="30" customHeight="1">
      <c r="B54" s="60">
        <v>43</v>
      </c>
      <c r="C54" s="55" t="s">
        <v>478</v>
      </c>
      <c r="D54" s="56">
        <v>3040</v>
      </c>
      <c r="E54" s="90">
        <v>76371</v>
      </c>
      <c r="F54" s="136">
        <f>SUM(F13+F26+F39)</f>
        <v>81757</v>
      </c>
      <c r="G54" s="136">
        <f>SUM(G13+G26+G39)</f>
        <v>16736</v>
      </c>
      <c r="H54" s="136">
        <f>SUM(H13+H26+H39)</f>
        <v>15329</v>
      </c>
      <c r="I54" s="137">
        <f>SUM(H54/F54*100)</f>
        <v>18.749464877625158</v>
      </c>
    </row>
    <row r="55" spans="2:9" ht="15.75">
      <c r="B55" s="60">
        <v>44</v>
      </c>
      <c r="C55" s="55" t="s">
        <v>479</v>
      </c>
      <c r="D55" s="56">
        <v>3041</v>
      </c>
      <c r="E55" s="90">
        <v>82706</v>
      </c>
      <c r="F55" s="136">
        <f>SUM(F17+F32+F45)</f>
        <v>81757</v>
      </c>
      <c r="G55" s="136">
        <f>SUM(G17+G32+G45)</f>
        <v>16700</v>
      </c>
      <c r="H55" s="136">
        <f>SUM(H17+H32+H45)</f>
        <v>15408</v>
      </c>
      <c r="I55" s="137">
        <f>SUM(H55/F55*100)</f>
        <v>18.846092689311007</v>
      </c>
    </row>
    <row r="56" spans="2:9" ht="15.75">
      <c r="B56" s="60">
        <v>45</v>
      </c>
      <c r="C56" s="55" t="s">
        <v>480</v>
      </c>
      <c r="D56" s="56">
        <v>3042</v>
      </c>
      <c r="E56" s="81"/>
      <c r="F56" s="138"/>
      <c r="G56" s="138">
        <f>SUM(G54-G55)</f>
        <v>36</v>
      </c>
      <c r="H56" s="138"/>
      <c r="I56" s="137"/>
    </row>
    <row r="57" spans="2:9" ht="16.5" thickBot="1">
      <c r="B57" s="61">
        <v>46</v>
      </c>
      <c r="C57" s="55" t="s">
        <v>481</v>
      </c>
      <c r="D57" s="56">
        <v>3043</v>
      </c>
      <c r="E57" s="81">
        <f>SUM(E55-E54)</f>
        <v>6335</v>
      </c>
      <c r="F57" s="138">
        <f>SUM(F55-F54)</f>
        <v>0</v>
      </c>
      <c r="G57" s="138"/>
      <c r="H57" s="138">
        <f>SUM(H55-H54)</f>
        <v>79</v>
      </c>
      <c r="I57" s="139"/>
    </row>
    <row r="58" spans="2:9" ht="30" customHeight="1">
      <c r="B58" s="60">
        <v>47</v>
      </c>
      <c r="C58" s="55" t="s">
        <v>471</v>
      </c>
      <c r="D58" s="56">
        <v>3044</v>
      </c>
      <c r="E58" s="81">
        <v>6737</v>
      </c>
      <c r="F58" s="138"/>
      <c r="G58" s="138"/>
      <c r="H58" s="138">
        <v>275</v>
      </c>
      <c r="I58" s="139"/>
    </row>
    <row r="59" spans="2:9" ht="30" customHeight="1">
      <c r="B59" s="60">
        <v>48</v>
      </c>
      <c r="C59" s="55" t="s">
        <v>472</v>
      </c>
      <c r="D59" s="56">
        <v>3045</v>
      </c>
      <c r="E59" s="82"/>
      <c r="F59" s="138"/>
      <c r="G59" s="138"/>
      <c r="H59" s="138"/>
      <c r="I59" s="137"/>
    </row>
    <row r="60" spans="2:9" ht="31.5">
      <c r="B60" s="60">
        <v>49</v>
      </c>
      <c r="C60" s="55" t="s">
        <v>59</v>
      </c>
      <c r="D60" s="56">
        <v>3046</v>
      </c>
      <c r="E60" s="83"/>
      <c r="F60" s="143"/>
      <c r="G60" s="143"/>
      <c r="H60" s="143"/>
      <c r="I60" s="137"/>
    </row>
    <row r="61" spans="2:9" ht="32.25" thickBot="1">
      <c r="B61" s="61">
        <v>50</v>
      </c>
      <c r="C61" s="58" t="s">
        <v>482</v>
      </c>
      <c r="D61" s="59">
        <v>3047</v>
      </c>
      <c r="E61" s="84">
        <f>SUM(E56-E57+E58+E59-E60)</f>
        <v>402</v>
      </c>
      <c r="F61" s="144">
        <f>SUM(F56-F57+F58+F59-F60)</f>
        <v>0</v>
      </c>
      <c r="G61" s="144">
        <f>SUM(G56-G57+G58+G59-G60)</f>
        <v>36</v>
      </c>
      <c r="H61" s="144">
        <f>SUM(H56-H57+H58+H59-H60)</f>
        <v>196</v>
      </c>
      <c r="I61" s="137"/>
    </row>
    <row r="62" spans="8:9" ht="18.75">
      <c r="H62" s="145"/>
      <c r="I62" s="146"/>
    </row>
    <row r="64" spans="2:10" ht="15.75">
      <c r="B64" s="181" t="s">
        <v>498</v>
      </c>
      <c r="C64" s="181"/>
      <c r="G64" s="182" t="s">
        <v>483</v>
      </c>
      <c r="H64" s="182"/>
      <c r="I64" s="182"/>
      <c r="J64" s="69"/>
    </row>
    <row r="65" ht="15.75">
      <c r="E65" s="53" t="s">
        <v>473</v>
      </c>
    </row>
  </sheetData>
  <sheetProtection/>
  <mergeCells count="11">
    <mergeCell ref="D10:D11"/>
    <mergeCell ref="B64:C64"/>
    <mergeCell ref="G64:I64"/>
    <mergeCell ref="B6:I6"/>
    <mergeCell ref="B8:I8"/>
    <mergeCell ref="B10:B11"/>
    <mergeCell ref="C10:C11"/>
    <mergeCell ref="E10:E11"/>
    <mergeCell ref="F10:F11"/>
    <mergeCell ref="G10:H10"/>
    <mergeCell ref="I10:I11"/>
  </mergeCells>
  <printOptions/>
  <pageMargins left="0.75" right="0.75" top="1" bottom="1" header="0.5" footer="0.5"/>
  <pageSetup fitToHeight="1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F43"/>
  <sheetViews>
    <sheetView zoomScalePageLayoutView="0" workbookViewId="0" topLeftCell="A16">
      <selection activeCell="B43" sqref="B43"/>
    </sheetView>
  </sheetViews>
  <sheetFormatPr defaultColWidth="9.140625" defaultRowHeight="12.75"/>
  <cols>
    <col min="2" max="12" width="13.00390625" style="114" customWidth="1"/>
  </cols>
  <sheetData>
    <row r="6" spans="2:6" ht="12.75">
      <c r="B6" s="114">
        <v>16736</v>
      </c>
      <c r="C6" s="114">
        <v>18955</v>
      </c>
      <c r="D6" s="114">
        <v>21698</v>
      </c>
      <c r="E6" s="114">
        <v>18744</v>
      </c>
      <c r="F6" s="114">
        <f>SUM(B6:E6)</f>
        <v>76133</v>
      </c>
    </row>
    <row r="7" spans="4:6" ht="12.75">
      <c r="D7" s="114">
        <v>4935</v>
      </c>
      <c r="E7" s="114">
        <v>689</v>
      </c>
      <c r="F7" s="114">
        <f aca="true" t="shared" si="0" ref="F7:F17">SUM(B7:E7)</f>
        <v>5624</v>
      </c>
    </row>
    <row r="8" spans="2:6" ht="12.75">
      <c r="B8" s="115">
        <f>SUM(B6:B7)</f>
        <v>16736</v>
      </c>
      <c r="C8" s="115">
        <f>SUM(C6:C7)</f>
        <v>18955</v>
      </c>
      <c r="D8" s="115">
        <f>SUM(D6:D7)</f>
        <v>26633</v>
      </c>
      <c r="E8" s="115">
        <f>SUM(E6:E7)</f>
        <v>19433</v>
      </c>
      <c r="F8" s="115">
        <f t="shared" si="0"/>
        <v>81757</v>
      </c>
    </row>
    <row r="9" spans="2:6" ht="12.75">
      <c r="B9" s="114">
        <v>645</v>
      </c>
      <c r="C9" s="114">
        <v>85</v>
      </c>
      <c r="D9" s="114">
        <v>382</v>
      </c>
      <c r="E9" s="114">
        <v>63</v>
      </c>
      <c r="F9" s="114">
        <f t="shared" si="0"/>
        <v>1175</v>
      </c>
    </row>
    <row r="10" spans="2:6" ht="12.75">
      <c r="B10" s="114">
        <v>130</v>
      </c>
      <c r="C10" s="114">
        <v>260</v>
      </c>
      <c r="D10" s="114">
        <v>365</v>
      </c>
      <c r="E10" s="114">
        <v>105</v>
      </c>
      <c r="F10" s="114">
        <f t="shared" si="0"/>
        <v>860</v>
      </c>
    </row>
    <row r="11" spans="2:6" ht="12.75">
      <c r="B11" s="114">
        <v>5588</v>
      </c>
      <c r="C11" s="114">
        <v>5703</v>
      </c>
      <c r="D11" s="114">
        <v>5663</v>
      </c>
      <c r="E11" s="114">
        <v>5584</v>
      </c>
      <c r="F11" s="114">
        <f t="shared" si="0"/>
        <v>22538</v>
      </c>
    </row>
    <row r="12" spans="2:6" ht="12.75">
      <c r="B12" s="114">
        <v>524</v>
      </c>
      <c r="C12" s="114">
        <v>1243</v>
      </c>
      <c r="D12" s="114">
        <v>2034</v>
      </c>
      <c r="E12" s="114">
        <v>859</v>
      </c>
      <c r="F12" s="114">
        <f t="shared" si="0"/>
        <v>4660</v>
      </c>
    </row>
    <row r="13" spans="2:6" ht="12.75">
      <c r="B13" s="114">
        <v>1400</v>
      </c>
      <c r="C13" s="114">
        <v>1400</v>
      </c>
      <c r="D13" s="114">
        <v>1450</v>
      </c>
      <c r="E13" s="114">
        <v>1450</v>
      </c>
      <c r="F13" s="114">
        <f t="shared" si="0"/>
        <v>5700</v>
      </c>
    </row>
    <row r="14" spans="2:6" ht="12.75">
      <c r="B14" s="114">
        <v>1358</v>
      </c>
      <c r="C14" s="114">
        <v>8021</v>
      </c>
      <c r="D14" s="114">
        <v>7990</v>
      </c>
      <c r="E14" s="114">
        <v>2965</v>
      </c>
      <c r="F14" s="114">
        <f t="shared" si="0"/>
        <v>20334</v>
      </c>
    </row>
    <row r="15" spans="2:6" ht="12.75">
      <c r="B15" s="115">
        <f>SUM(B9:B14)</f>
        <v>9645</v>
      </c>
      <c r="C15" s="115">
        <f>SUM(C9:C14)</f>
        <v>16712</v>
      </c>
      <c r="D15" s="115">
        <f>SUM(D9:D14)</f>
        <v>17884</v>
      </c>
      <c r="E15" s="115">
        <f>SUM(E9:E14)</f>
        <v>11026</v>
      </c>
      <c r="F15" s="115">
        <f t="shared" si="0"/>
        <v>55267</v>
      </c>
    </row>
    <row r="16" spans="2:6" ht="12.75">
      <c r="B16" s="115">
        <v>100</v>
      </c>
      <c r="C16" s="115">
        <v>100</v>
      </c>
      <c r="D16" s="115"/>
      <c r="E16" s="115"/>
      <c r="F16" s="114">
        <f t="shared" si="0"/>
        <v>200</v>
      </c>
    </row>
    <row r="17" spans="2:6" ht="12.75">
      <c r="B17" s="114">
        <f>SUM(B8-B15-B16)</f>
        <v>6991</v>
      </c>
      <c r="C17" s="114">
        <f>SUM(C8-C15-C16)</f>
        <v>2143</v>
      </c>
      <c r="D17" s="114">
        <f>SUM(D8-D15-D16)</f>
        <v>8749</v>
      </c>
      <c r="E17" s="114">
        <f>SUM(E8-E15-E16)</f>
        <v>8407</v>
      </c>
      <c r="F17" s="114">
        <f t="shared" si="0"/>
        <v>26290</v>
      </c>
    </row>
    <row r="23" spans="2:6" ht="12.75">
      <c r="B23" s="127">
        <v>16736</v>
      </c>
      <c r="C23" s="127">
        <v>18955</v>
      </c>
      <c r="D23" s="127">
        <v>26633</v>
      </c>
      <c r="E23" s="127">
        <v>19433</v>
      </c>
      <c r="F23" s="127">
        <f aca="true" t="shared" si="1" ref="F23:F28">SUM(B23:E23)</f>
        <v>81757</v>
      </c>
    </row>
    <row r="24" ht="12.75">
      <c r="F24" s="114">
        <f t="shared" si="1"/>
        <v>0</v>
      </c>
    </row>
    <row r="25" spans="2:6" ht="12.75">
      <c r="B25" s="114">
        <v>11097</v>
      </c>
      <c r="C25" s="114">
        <v>12613</v>
      </c>
      <c r="D25" s="114">
        <v>20334</v>
      </c>
      <c r="E25" s="114">
        <v>13221</v>
      </c>
      <c r="F25" s="114">
        <f t="shared" si="1"/>
        <v>57265</v>
      </c>
    </row>
    <row r="26" spans="2:6" ht="12.75">
      <c r="B26" s="114">
        <v>5588</v>
      </c>
      <c r="C26" s="114">
        <v>5703</v>
      </c>
      <c r="D26" s="114">
        <v>5663</v>
      </c>
      <c r="E26" s="114">
        <v>5584</v>
      </c>
      <c r="F26" s="114">
        <f t="shared" si="1"/>
        <v>22538</v>
      </c>
    </row>
    <row r="27" spans="3:6" ht="12.75">
      <c r="C27" s="114">
        <v>628</v>
      </c>
      <c r="D27" s="114">
        <v>628</v>
      </c>
      <c r="E27" s="114">
        <v>628</v>
      </c>
      <c r="F27" s="114">
        <f t="shared" si="1"/>
        <v>1884</v>
      </c>
    </row>
    <row r="28" spans="2:6" ht="12.75">
      <c r="B28" s="114">
        <v>15</v>
      </c>
      <c r="C28" s="114">
        <v>20</v>
      </c>
      <c r="D28" s="114">
        <v>20</v>
      </c>
      <c r="E28" s="114">
        <v>15</v>
      </c>
      <c r="F28" s="114">
        <f t="shared" si="1"/>
        <v>70</v>
      </c>
    </row>
    <row r="29" spans="2:6" ht="12.75">
      <c r="B29" s="127">
        <f>SUM(B25:B28)</f>
        <v>16700</v>
      </c>
      <c r="C29" s="127">
        <f>SUM(C25:C28)</f>
        <v>18964</v>
      </c>
      <c r="D29" s="127">
        <f>SUM(D25:D28)</f>
        <v>26645</v>
      </c>
      <c r="E29" s="127">
        <f>SUM(E25:E28)</f>
        <v>19448</v>
      </c>
      <c r="F29" s="127">
        <f>SUM(F25:F28)</f>
        <v>81757</v>
      </c>
    </row>
    <row r="31" spans="2:6" ht="12.75">
      <c r="B31" s="114">
        <f>SUM(B23-B29)</f>
        <v>36</v>
      </c>
      <c r="C31" s="114">
        <f>SUM(C23-C29)</f>
        <v>-9</v>
      </c>
      <c r="D31" s="114">
        <f>SUM(D23-D29)</f>
        <v>-12</v>
      </c>
      <c r="E31" s="114">
        <f>SUM(E23-E29)</f>
        <v>-15</v>
      </c>
      <c r="F31" s="114">
        <f>SUM(F23-F29)</f>
        <v>0</v>
      </c>
    </row>
    <row r="37" spans="2:3" ht="12.75">
      <c r="B37" s="114">
        <v>33002034.52</v>
      </c>
      <c r="C37" s="114">
        <v>31005540</v>
      </c>
    </row>
    <row r="38" spans="2:3" ht="12.75">
      <c r="B38" s="114">
        <v>313423.64</v>
      </c>
      <c r="C38" s="114">
        <v>10736200.99</v>
      </c>
    </row>
    <row r="39" spans="2:3" ht="12.75">
      <c r="B39" s="114">
        <v>8531386.98</v>
      </c>
      <c r="C39" s="114">
        <v>105104.15</v>
      </c>
    </row>
    <row r="40" spans="2:3" ht="12.75">
      <c r="B40" s="114">
        <f>SUM(B37:B39)</f>
        <v>41846845.14</v>
      </c>
      <c r="C40" s="114">
        <f>SUM(C37:C39)</f>
        <v>41846845.14</v>
      </c>
    </row>
    <row r="42" ht="12.75">
      <c r="B42" s="114">
        <v>500000</v>
      </c>
    </row>
    <row r="43" ht="12.75">
      <c r="B43" s="114">
        <f>SUM(B37-B42)</f>
        <v>32502034.52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2018-04-25T12:45:22Z</cp:lastPrinted>
  <dcterms:created xsi:type="dcterms:W3CDTF">2013-03-12T08:27:17Z</dcterms:created>
  <dcterms:modified xsi:type="dcterms:W3CDTF">2018-04-25T12:45:35Z</dcterms:modified>
  <cp:category/>
  <cp:version/>
  <cp:contentType/>
  <cp:contentStatus/>
</cp:coreProperties>
</file>