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45" windowWidth="12120" windowHeight="8820" activeTab="0"/>
  </bookViews>
  <sheets>
    <sheet name="Klasicni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<sst xmlns="http://schemas.openxmlformats.org/spreadsheetml/2006/main" count="86" uniqueCount="62">
  <si>
    <t>Социјални доприноси на терет послодавца</t>
  </si>
  <si>
    <t>Накнаде у натури</t>
  </si>
  <si>
    <t>Социјална давања запосленима</t>
  </si>
  <si>
    <t>Накнаде трошкова за запослене</t>
  </si>
  <si>
    <t>Награде бонуси и остали посебни расходи</t>
  </si>
  <si>
    <t>Стални трошкови</t>
  </si>
  <si>
    <t>Трошкови путовања</t>
  </si>
  <si>
    <t>Услуге по уговору</t>
  </si>
  <si>
    <t>Специјализоване услуге</t>
  </si>
  <si>
    <t>Текуће поправке и одржавање</t>
  </si>
  <si>
    <t>Материјали</t>
  </si>
  <si>
    <t>Порези, таксе, казне</t>
  </si>
  <si>
    <t>Машине и опрема</t>
  </si>
  <si>
    <t xml:space="preserve">Опис 
</t>
  </si>
  <si>
    <t>Закуп имовине и опреме</t>
  </si>
  <si>
    <t>Остали трошкови</t>
  </si>
  <si>
    <t>Компјутерске услуге</t>
  </si>
  <si>
    <t>Услуге информисања</t>
  </si>
  <si>
    <t>Стручне услуге</t>
  </si>
  <si>
    <t>Репрезентација</t>
  </si>
  <si>
    <t>Остале опште услуге</t>
  </si>
  <si>
    <t>Остале специјализоване услуге</t>
  </si>
  <si>
    <t>Текуће поправке и одржавање опреме</t>
  </si>
  <si>
    <t>Административни материјал</t>
  </si>
  <si>
    <t>Материјали за образовање</t>
  </si>
  <si>
    <t>Материјали за саобраћај</t>
  </si>
  <si>
    <t>Материјали за посебне намене</t>
  </si>
  <si>
    <t>Материјали за одржавање хигијене</t>
  </si>
  <si>
    <t>Регистрација возила</t>
  </si>
  <si>
    <t>Обавезне таксе</t>
  </si>
  <si>
    <t>Административна опрема</t>
  </si>
  <si>
    <t>JANUAR</t>
  </si>
  <si>
    <t>FEBRUAR</t>
  </si>
  <si>
    <t>MART</t>
  </si>
  <si>
    <t>APRIL</t>
  </si>
  <si>
    <t>MAJ</t>
  </si>
  <si>
    <t>JUN</t>
  </si>
  <si>
    <t>JUL</t>
  </si>
  <si>
    <t>AVGUST</t>
  </si>
  <si>
    <t>SEPTEMBAR</t>
  </si>
  <si>
    <t>NOVEMBAR</t>
  </si>
  <si>
    <t>DECEMBAR</t>
  </si>
  <si>
    <t>OKTOBAR</t>
  </si>
  <si>
    <t>Плате,додаци и накнаде запослених (зараде)</t>
  </si>
  <si>
    <t>Поклони за децу запослених</t>
  </si>
  <si>
    <t>Породиљско боловање</t>
  </si>
  <si>
    <t>Накнаде трошкова за превоз на посао и са посла</t>
  </si>
  <si>
    <t>Јубиларне награде</t>
  </si>
  <si>
    <t>Накнаде члановима управних и надзорних одбора</t>
  </si>
  <si>
    <t>Трошкови платног промета</t>
  </si>
  <si>
    <t>Енергетске услуге</t>
  </si>
  <si>
    <t>Комуналне услуге</t>
  </si>
  <si>
    <t>Услуге комуникација</t>
  </si>
  <si>
    <t>Текуће поправке и одржавање зграда и објеката</t>
  </si>
  <si>
    <t>Синт. конто</t>
  </si>
  <si>
    <t>УКУПНО</t>
  </si>
  <si>
    <t>Пројекција од 01.04. до 31.12.2014.године</t>
  </si>
  <si>
    <t>Табела 4.1.2.1.</t>
  </si>
  <si>
    <t xml:space="preserve">Приходи  из
буџета за период од 01.01. до 31.03.2014.године </t>
  </si>
  <si>
    <t xml:space="preserve">Меморандумске ставке за рефундацију расхода за период од 01.01. до 31.03.2014.године  </t>
  </si>
  <si>
    <t xml:space="preserve">Укупно за период од 01.01. до 31.03.2014.године </t>
  </si>
  <si>
    <t>ПЛАН РАСХОДА И ИЗДАТАКА  ЗА ПЕРИОД ОД 01.01. ДО 31.03.2014.ГОДИНЕ-КЛАСИЧАН ДЕО, СА ПРОЈЕКЦИЈОМ ОД 01.04. ДО 31.12.2014.ГОДИНЕ</t>
  </si>
</sst>
</file>

<file path=xl/styles.xml><?xml version="1.0" encoding="utf-8"?>
<styleSheet xmlns="http://schemas.openxmlformats.org/spreadsheetml/2006/main">
  <numFmts count="44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#,##0\ &quot;kn&quot;;\-#,##0\ &quot;kn&quot;"/>
    <numFmt numFmtId="189" formatCode="#,##0\ &quot;kn&quot;;[Red]\-#,##0\ &quot;kn&quot;"/>
    <numFmt numFmtId="190" formatCode="#,##0.00\ &quot;kn&quot;;\-#,##0.00\ &quot;kn&quot;"/>
    <numFmt numFmtId="191" formatCode="#,##0.00\ &quot;kn&quot;;[Red]\-#,##0.00\ &quot;kn&quot;"/>
    <numFmt numFmtId="192" formatCode="_-* #,##0\ &quot;kn&quot;_-;\-* #,##0\ &quot;kn&quot;_-;_-* &quot;-&quot;\ &quot;kn&quot;_-;_-@_-"/>
    <numFmt numFmtId="193" formatCode="_-* #,##0\ _k_n_-;\-* #,##0\ _k_n_-;_-* &quot;-&quot;\ _k_n_-;_-@_-"/>
    <numFmt numFmtId="194" formatCode="_-* #,##0.00\ &quot;kn&quot;_-;\-* #,##0.00\ &quot;kn&quot;_-;_-* &quot;-&quot;??\ &quot;kn&quot;_-;_-@_-"/>
    <numFmt numFmtId="195" formatCode="_-* #,##0.00\ _k_n_-;\-* #,##0.00\ _k_n_-;_-* &quot;-&quot;??\ _k_n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</numFmts>
  <fonts count="5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i/>
      <sz val="10"/>
      <color indexed="10"/>
      <name val="Arial"/>
      <family val="2"/>
    </font>
    <font>
      <b/>
      <i/>
      <sz val="11"/>
      <color indexed="62"/>
      <name val="Arial"/>
      <family val="2"/>
    </font>
    <font>
      <i/>
      <sz val="10"/>
      <color indexed="62"/>
      <name val="Arial"/>
      <family val="2"/>
    </font>
    <font>
      <b/>
      <i/>
      <sz val="12"/>
      <color indexed="62"/>
      <name val="Arial"/>
      <family val="2"/>
    </font>
    <font>
      <b/>
      <i/>
      <sz val="11"/>
      <color indexed="10"/>
      <name val="Arial"/>
      <family val="2"/>
    </font>
    <font>
      <b/>
      <sz val="9"/>
      <name val="Times New Roman"/>
      <family val="1"/>
    </font>
    <font>
      <b/>
      <sz val="9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1" applyNumberFormat="0" applyAlignment="0" applyProtection="0"/>
    <xf numFmtId="0" fontId="48" fillId="0" borderId="6" applyNumberFormat="0" applyFill="0" applyAlignment="0" applyProtection="0"/>
    <xf numFmtId="0" fontId="49" fillId="30" borderId="0" applyNumberFormat="0" applyBorder="0" applyAlignment="0" applyProtection="0"/>
    <xf numFmtId="0" fontId="0" fillId="31" borderId="7" applyNumberFormat="0" applyFont="0" applyAlignment="0" applyProtection="0"/>
    <xf numFmtId="0" fontId="50" fillId="26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Font="1" applyAlignment="1">
      <alignment/>
    </xf>
    <xf numFmtId="4" fontId="5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" fontId="6" fillId="0" borderId="0" xfId="0" applyNumberFormat="1" applyFont="1" applyAlignment="1">
      <alignment/>
    </xf>
    <xf numFmtId="0" fontId="6" fillId="0" borderId="0" xfId="0" applyFont="1" applyAlignment="1">
      <alignment/>
    </xf>
    <xf numFmtId="4" fontId="4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4" fontId="12" fillId="0" borderId="0" xfId="0" applyNumberFormat="1" applyFont="1" applyBorder="1" applyAlignment="1">
      <alignment/>
    </xf>
    <xf numFmtId="4" fontId="13" fillId="0" borderId="0" xfId="0" applyNumberFormat="1" applyFont="1" applyAlignment="1">
      <alignment/>
    </xf>
    <xf numFmtId="4" fontId="14" fillId="0" borderId="0" xfId="0" applyNumberFormat="1" applyFont="1" applyBorder="1" applyAlignment="1">
      <alignment horizontal="right"/>
    </xf>
    <xf numFmtId="4" fontId="15" fillId="0" borderId="0" xfId="0" applyNumberFormat="1" applyFont="1" applyBorder="1" applyAlignment="1">
      <alignment/>
    </xf>
    <xf numFmtId="4" fontId="14" fillId="32" borderId="0" xfId="0" applyNumberFormat="1" applyFont="1" applyFill="1" applyBorder="1" applyAlignment="1">
      <alignment horizontal="right"/>
    </xf>
    <xf numFmtId="4" fontId="4" fillId="32" borderId="0" xfId="0" applyNumberFormat="1" applyFont="1" applyFill="1" applyAlignment="1">
      <alignment/>
    </xf>
    <xf numFmtId="0" fontId="6" fillId="32" borderId="0" xfId="0" applyFont="1" applyFill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wrapText="1"/>
    </xf>
    <xf numFmtId="4" fontId="9" fillId="0" borderId="0" xfId="0" applyNumberFormat="1" applyFont="1" applyBorder="1" applyAlignment="1">
      <alignment/>
    </xf>
    <xf numFmtId="0" fontId="10" fillId="0" borderId="0" xfId="0" applyFont="1" applyBorder="1" applyAlignment="1">
      <alignment wrapText="1"/>
    </xf>
    <xf numFmtId="4" fontId="10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0" fontId="10" fillId="0" borderId="0" xfId="0" applyFont="1" applyBorder="1" applyAlignment="1">
      <alignment/>
    </xf>
    <xf numFmtId="4" fontId="8" fillId="0" borderId="0" xfId="0" applyNumberFormat="1" applyFont="1" applyAlignment="1">
      <alignment/>
    </xf>
    <xf numFmtId="0" fontId="9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4" fontId="17" fillId="0" borderId="0" xfId="0" applyNumberFormat="1" applyFont="1" applyAlignment="1">
      <alignment/>
    </xf>
    <xf numFmtId="0" fontId="17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8" fillId="33" borderId="13" xfId="0" applyFont="1" applyFill="1" applyBorder="1" applyAlignment="1">
      <alignment/>
    </xf>
    <xf numFmtId="0" fontId="18" fillId="33" borderId="14" xfId="0" applyFont="1" applyFill="1" applyBorder="1" applyAlignment="1">
      <alignment wrapText="1"/>
    </xf>
    <xf numFmtId="4" fontId="18" fillId="33" borderId="14" xfId="0" applyNumberFormat="1" applyFont="1" applyFill="1" applyBorder="1" applyAlignment="1">
      <alignment/>
    </xf>
    <xf numFmtId="4" fontId="18" fillId="33" borderId="15" xfId="0" applyNumberFormat="1" applyFont="1" applyFill="1" applyBorder="1" applyAlignment="1">
      <alignment/>
    </xf>
    <xf numFmtId="0" fontId="19" fillId="32" borderId="13" xfId="0" applyFont="1" applyFill="1" applyBorder="1" applyAlignment="1">
      <alignment/>
    </xf>
    <xf numFmtId="0" fontId="19" fillId="32" borderId="14" xfId="0" applyFont="1" applyFill="1" applyBorder="1" applyAlignment="1">
      <alignment wrapText="1"/>
    </xf>
    <xf numFmtId="4" fontId="19" fillId="32" borderId="14" xfId="0" applyNumberFormat="1" applyFont="1" applyFill="1" applyBorder="1" applyAlignment="1">
      <alignment/>
    </xf>
    <xf numFmtId="4" fontId="18" fillId="32" borderId="14" xfId="0" applyNumberFormat="1" applyFont="1" applyFill="1" applyBorder="1" applyAlignment="1">
      <alignment/>
    </xf>
    <xf numFmtId="4" fontId="19" fillId="32" borderId="15" xfId="0" applyNumberFormat="1" applyFont="1" applyFill="1" applyBorder="1" applyAlignment="1">
      <alignment/>
    </xf>
    <xf numFmtId="0" fontId="19" fillId="32" borderId="16" xfId="0" applyFont="1" applyFill="1" applyBorder="1" applyAlignment="1">
      <alignment/>
    </xf>
    <xf numFmtId="0" fontId="19" fillId="32" borderId="17" xfId="0" applyFont="1" applyFill="1" applyBorder="1" applyAlignment="1">
      <alignment wrapText="1"/>
    </xf>
    <xf numFmtId="4" fontId="19" fillId="32" borderId="17" xfId="0" applyNumberFormat="1" applyFont="1" applyFill="1" applyBorder="1" applyAlignment="1">
      <alignment/>
    </xf>
    <xf numFmtId="4" fontId="19" fillId="32" borderId="18" xfId="0" applyNumberFormat="1" applyFont="1" applyFill="1" applyBorder="1" applyAlignment="1">
      <alignment/>
    </xf>
    <xf numFmtId="0" fontId="18" fillId="33" borderId="16" xfId="0" applyFont="1" applyFill="1" applyBorder="1" applyAlignment="1">
      <alignment/>
    </xf>
    <xf numFmtId="0" fontId="18" fillId="33" borderId="17" xfId="0" applyFont="1" applyFill="1" applyBorder="1" applyAlignment="1">
      <alignment wrapText="1"/>
    </xf>
    <xf numFmtId="4" fontId="18" fillId="33" borderId="17" xfId="0" applyNumberFormat="1" applyFont="1" applyFill="1" applyBorder="1" applyAlignment="1">
      <alignment/>
    </xf>
    <xf numFmtId="4" fontId="18" fillId="33" borderId="18" xfId="0" applyNumberFormat="1" applyFont="1" applyFill="1" applyBorder="1" applyAlignment="1">
      <alignment/>
    </xf>
    <xf numFmtId="0" fontId="19" fillId="0" borderId="19" xfId="0" applyFont="1" applyBorder="1" applyAlignment="1">
      <alignment/>
    </xf>
    <xf numFmtId="0" fontId="19" fillId="0" borderId="20" xfId="0" applyFont="1" applyBorder="1" applyAlignment="1">
      <alignment wrapText="1"/>
    </xf>
    <xf numFmtId="4" fontId="19" fillId="0" borderId="20" xfId="0" applyNumberFormat="1" applyFont="1" applyBorder="1" applyAlignment="1">
      <alignment/>
    </xf>
    <xf numFmtId="4" fontId="19" fillId="0" borderId="21" xfId="0" applyNumberFormat="1" applyFont="1" applyBorder="1" applyAlignment="1">
      <alignment/>
    </xf>
    <xf numFmtId="0" fontId="19" fillId="0" borderId="22" xfId="0" applyFont="1" applyBorder="1" applyAlignment="1">
      <alignment/>
    </xf>
    <xf numFmtId="0" fontId="19" fillId="0" borderId="23" xfId="0" applyFont="1" applyBorder="1" applyAlignment="1">
      <alignment wrapText="1"/>
    </xf>
    <xf numFmtId="4" fontId="19" fillId="0" borderId="23" xfId="0" applyNumberFormat="1" applyFont="1" applyBorder="1" applyAlignment="1">
      <alignment/>
    </xf>
    <xf numFmtId="4" fontId="19" fillId="0" borderId="24" xfId="0" applyNumberFormat="1" applyFont="1" applyBorder="1" applyAlignment="1">
      <alignment/>
    </xf>
    <xf numFmtId="0" fontId="19" fillId="0" borderId="25" xfId="0" applyFont="1" applyBorder="1" applyAlignment="1">
      <alignment/>
    </xf>
    <xf numFmtId="0" fontId="19" fillId="0" borderId="26" xfId="0" applyFont="1" applyBorder="1" applyAlignment="1">
      <alignment wrapText="1"/>
    </xf>
    <xf numFmtId="4" fontId="19" fillId="0" borderId="26" xfId="0" applyNumberFormat="1" applyFont="1" applyBorder="1" applyAlignment="1">
      <alignment/>
    </xf>
    <xf numFmtId="4" fontId="19" fillId="0" borderId="27" xfId="0" applyNumberFormat="1" applyFont="1" applyBorder="1" applyAlignment="1">
      <alignment/>
    </xf>
    <xf numFmtId="0" fontId="19" fillId="0" borderId="28" xfId="0" applyFont="1" applyBorder="1" applyAlignment="1">
      <alignment/>
    </xf>
    <xf numFmtId="0" fontId="19" fillId="0" borderId="29" xfId="0" applyFont="1" applyBorder="1" applyAlignment="1">
      <alignment wrapText="1"/>
    </xf>
    <xf numFmtId="4" fontId="19" fillId="0" borderId="29" xfId="0" applyNumberFormat="1" applyFont="1" applyBorder="1" applyAlignment="1">
      <alignment/>
    </xf>
    <xf numFmtId="4" fontId="19" fillId="0" borderId="30" xfId="0" applyNumberFormat="1" applyFont="1" applyBorder="1" applyAlignment="1">
      <alignment/>
    </xf>
    <xf numFmtId="0" fontId="19" fillId="0" borderId="31" xfId="0" applyFont="1" applyBorder="1" applyAlignment="1">
      <alignment/>
    </xf>
    <xf numFmtId="0" fontId="19" fillId="0" borderId="32" xfId="0" applyFont="1" applyBorder="1" applyAlignment="1">
      <alignment wrapText="1"/>
    </xf>
    <xf numFmtId="4" fontId="19" fillId="0" borderId="32" xfId="0" applyNumberFormat="1" applyFont="1" applyBorder="1" applyAlignment="1">
      <alignment/>
    </xf>
    <xf numFmtId="4" fontId="19" fillId="0" borderId="33" xfId="0" applyNumberFormat="1" applyFont="1" applyBorder="1" applyAlignment="1">
      <alignment/>
    </xf>
    <xf numFmtId="0" fontId="19" fillId="0" borderId="34" xfId="0" applyFont="1" applyBorder="1" applyAlignment="1">
      <alignment/>
    </xf>
    <xf numFmtId="0" fontId="19" fillId="0" borderId="35" xfId="0" applyFont="1" applyBorder="1" applyAlignment="1">
      <alignment wrapText="1"/>
    </xf>
    <xf numFmtId="4" fontId="19" fillId="0" borderId="35" xfId="0" applyNumberFormat="1" applyFont="1" applyBorder="1" applyAlignment="1">
      <alignment/>
    </xf>
    <xf numFmtId="0" fontId="19" fillId="32" borderId="19" xfId="0" applyFont="1" applyFill="1" applyBorder="1" applyAlignment="1">
      <alignment/>
    </xf>
    <xf numFmtId="0" fontId="19" fillId="32" borderId="20" xfId="0" applyFont="1" applyFill="1" applyBorder="1" applyAlignment="1">
      <alignment wrapText="1"/>
    </xf>
    <xf numFmtId="4" fontId="19" fillId="32" borderId="20" xfId="0" applyNumberFormat="1" applyFont="1" applyFill="1" applyBorder="1" applyAlignment="1">
      <alignment/>
    </xf>
    <xf numFmtId="4" fontId="19" fillId="32" borderId="21" xfId="0" applyNumberFormat="1" applyFont="1" applyFill="1" applyBorder="1" applyAlignment="1">
      <alignment/>
    </xf>
    <xf numFmtId="0" fontId="19" fillId="0" borderId="13" xfId="0" applyFont="1" applyBorder="1" applyAlignment="1">
      <alignment/>
    </xf>
    <xf numFmtId="0" fontId="18" fillId="0" borderId="14" xfId="0" applyFont="1" applyBorder="1" applyAlignment="1">
      <alignment wrapText="1"/>
    </xf>
    <xf numFmtId="4" fontId="18" fillId="0" borderId="14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85"/>
  <sheetViews>
    <sheetView tabSelected="1" zoomScalePageLayoutView="0" workbookViewId="0" topLeftCell="A16">
      <selection activeCell="C30" sqref="C30"/>
    </sheetView>
  </sheetViews>
  <sheetFormatPr defaultColWidth="9.140625" defaultRowHeight="12.75"/>
  <cols>
    <col min="1" max="1" width="13.00390625" style="20" customWidth="1"/>
    <col min="2" max="2" width="47.140625" style="21" customWidth="1"/>
    <col min="3" max="3" width="20.8515625" style="20" customWidth="1"/>
    <col min="4" max="4" width="19.57421875" style="20" customWidth="1"/>
    <col min="5" max="5" width="20.00390625" style="20" customWidth="1"/>
    <col min="6" max="6" width="23.7109375" style="1" customWidth="1"/>
    <col min="7" max="7" width="15.57421875" style="1" customWidth="1"/>
    <col min="8" max="8" width="13.8515625" style="1" customWidth="1"/>
    <col min="10" max="11" width="10.140625" style="0" bestFit="1" customWidth="1"/>
    <col min="12" max="12" width="9.28125" style="0" bestFit="1" customWidth="1"/>
  </cols>
  <sheetData>
    <row r="1" ht="20.25" customHeight="1"/>
    <row r="2" ht="20.25" customHeight="1">
      <c r="A2" s="32" t="s">
        <v>57</v>
      </c>
    </row>
    <row r="3" spans="1:8" s="36" customFormat="1" ht="36.75" customHeight="1">
      <c r="A3" s="33"/>
      <c r="B3" s="34" t="s">
        <v>61</v>
      </c>
      <c r="C3" s="33"/>
      <c r="D3" s="33"/>
      <c r="E3" s="33"/>
      <c r="F3" s="35"/>
      <c r="G3" s="35"/>
      <c r="H3" s="35"/>
    </row>
    <row r="4" ht="21.75" customHeight="1" thickBot="1"/>
    <row r="5" spans="1:8" s="4" customFormat="1" ht="78" customHeight="1" thickBot="1">
      <c r="A5" s="37" t="s">
        <v>54</v>
      </c>
      <c r="B5" s="38" t="s">
        <v>13</v>
      </c>
      <c r="C5" s="39" t="s">
        <v>58</v>
      </c>
      <c r="D5" s="39" t="s">
        <v>59</v>
      </c>
      <c r="E5" s="40" t="s">
        <v>60</v>
      </c>
      <c r="F5" s="40" t="s">
        <v>56</v>
      </c>
      <c r="G5" s="10"/>
      <c r="H5" s="10"/>
    </row>
    <row r="6" spans="1:8" s="8" customFormat="1" ht="22.5" customHeight="1" thickBot="1">
      <c r="A6" s="41">
        <v>411100</v>
      </c>
      <c r="B6" s="42" t="s">
        <v>43</v>
      </c>
      <c r="C6" s="43">
        <v>2828000</v>
      </c>
      <c r="D6" s="43">
        <v>0</v>
      </c>
      <c r="E6" s="44">
        <f>SUM(C6+D6)</f>
        <v>2828000</v>
      </c>
      <c r="F6" s="44">
        <v>9262000</v>
      </c>
      <c r="G6" s="12"/>
      <c r="H6" s="7"/>
    </row>
    <row r="7" spans="1:8" s="8" customFormat="1" ht="30" customHeight="1" thickBot="1">
      <c r="A7" s="41">
        <v>412000</v>
      </c>
      <c r="B7" s="42" t="s">
        <v>0</v>
      </c>
      <c r="C7" s="43">
        <v>506212</v>
      </c>
      <c r="D7" s="43">
        <v>0</v>
      </c>
      <c r="E7" s="44">
        <f>SUM(C7+D7)</f>
        <v>506212</v>
      </c>
      <c r="F7" s="44">
        <v>1657898</v>
      </c>
      <c r="G7" s="12"/>
      <c r="H7" s="7"/>
    </row>
    <row r="8" spans="1:8" s="8" customFormat="1" ht="22.5" customHeight="1" thickBot="1">
      <c r="A8" s="41">
        <v>413000</v>
      </c>
      <c r="B8" s="42" t="s">
        <v>1</v>
      </c>
      <c r="C8" s="43">
        <f>SUM(C9)</f>
        <v>0</v>
      </c>
      <c r="D8" s="43">
        <v>0</v>
      </c>
      <c r="E8" s="44">
        <f>SUM(C8+D8)</f>
        <v>0</v>
      </c>
      <c r="F8" s="44">
        <f>SUM(F9)</f>
        <v>100000</v>
      </c>
      <c r="G8" s="12"/>
      <c r="H8" s="7"/>
    </row>
    <row r="9" spans="1:8" s="8" customFormat="1" ht="22.5" customHeight="1" thickBot="1">
      <c r="A9" s="45">
        <v>413100</v>
      </c>
      <c r="B9" s="46" t="s">
        <v>44</v>
      </c>
      <c r="C9" s="47">
        <v>0</v>
      </c>
      <c r="D9" s="48">
        <v>0</v>
      </c>
      <c r="E9" s="49">
        <f>SUM(C9:D9)</f>
        <v>0</v>
      </c>
      <c r="F9" s="49">
        <v>100000</v>
      </c>
      <c r="G9" s="12"/>
      <c r="H9" s="7"/>
    </row>
    <row r="10" spans="1:8" s="8" customFormat="1" ht="22.5" customHeight="1" thickBot="1">
      <c r="A10" s="41">
        <v>414000</v>
      </c>
      <c r="B10" s="42" t="s">
        <v>2</v>
      </c>
      <c r="C10" s="43">
        <f>SUM(C11:C11)</f>
        <v>170000</v>
      </c>
      <c r="D10" s="43">
        <f>SUM(D11:D11)</f>
        <v>170000</v>
      </c>
      <c r="E10" s="44">
        <f>SUM(C10+D10)</f>
        <v>340000</v>
      </c>
      <c r="F10" s="44">
        <f>SUM(F11)</f>
        <v>815000</v>
      </c>
      <c r="G10" s="12"/>
      <c r="H10" s="7"/>
    </row>
    <row r="11" spans="1:8" s="8" customFormat="1" ht="22.5" customHeight="1" thickBot="1">
      <c r="A11" s="50">
        <v>414100</v>
      </c>
      <c r="B11" s="51" t="s">
        <v>45</v>
      </c>
      <c r="C11" s="52">
        <v>170000</v>
      </c>
      <c r="D11" s="52">
        <v>170000</v>
      </c>
      <c r="E11" s="53">
        <f>SUM(C11:D11)</f>
        <v>340000</v>
      </c>
      <c r="F11" s="53">
        <v>815000</v>
      </c>
      <c r="G11" s="12"/>
      <c r="H11" s="7"/>
    </row>
    <row r="12" spans="1:8" s="8" customFormat="1" ht="22.5" customHeight="1" thickBot="1">
      <c r="A12" s="54">
        <v>415000</v>
      </c>
      <c r="B12" s="55" t="s">
        <v>3</v>
      </c>
      <c r="C12" s="56">
        <f>SUM(C13)</f>
        <v>60000</v>
      </c>
      <c r="D12" s="56">
        <f>SUM(D13)</f>
        <v>0</v>
      </c>
      <c r="E12" s="57">
        <f aca="true" t="shared" si="0" ref="E12:E33">SUM(C12+D12)</f>
        <v>60000</v>
      </c>
      <c r="F12" s="57">
        <f>SUM(F13)</f>
        <v>366000</v>
      </c>
      <c r="G12" s="12"/>
      <c r="H12" s="7"/>
    </row>
    <row r="13" spans="1:7" ht="22.5" customHeight="1" thickBot="1">
      <c r="A13" s="58">
        <v>415100</v>
      </c>
      <c r="B13" s="59" t="s">
        <v>46</v>
      </c>
      <c r="C13" s="60">
        <v>60000</v>
      </c>
      <c r="D13" s="60">
        <v>0</v>
      </c>
      <c r="E13" s="61">
        <f t="shared" si="0"/>
        <v>60000</v>
      </c>
      <c r="F13" s="61">
        <v>366000</v>
      </c>
      <c r="G13" s="7"/>
    </row>
    <row r="14" spans="1:8" s="8" customFormat="1" ht="29.25" customHeight="1" thickBot="1">
      <c r="A14" s="41">
        <v>416000</v>
      </c>
      <c r="B14" s="42" t="s">
        <v>4</v>
      </c>
      <c r="C14" s="43">
        <f>SUM(C15:C16)</f>
        <v>65000</v>
      </c>
      <c r="D14" s="43">
        <f>SUM(D15)</f>
        <v>0</v>
      </c>
      <c r="E14" s="44">
        <f t="shared" si="0"/>
        <v>65000</v>
      </c>
      <c r="F14" s="44">
        <f>SUM(F15:F16)</f>
        <v>455000</v>
      </c>
      <c r="G14" s="7"/>
      <c r="H14" s="7"/>
    </row>
    <row r="15" spans="1:7" ht="22.5" customHeight="1" thickBot="1">
      <c r="A15" s="62">
        <v>416100</v>
      </c>
      <c r="B15" s="63" t="s">
        <v>47</v>
      </c>
      <c r="C15" s="64">
        <v>0</v>
      </c>
      <c r="D15" s="64">
        <v>0</v>
      </c>
      <c r="E15" s="65">
        <f t="shared" si="0"/>
        <v>0</v>
      </c>
      <c r="F15" s="65">
        <v>80000</v>
      </c>
      <c r="G15" s="6"/>
    </row>
    <row r="16" spans="1:7" ht="32.25" customHeight="1" thickBot="1">
      <c r="A16" s="58">
        <v>416100</v>
      </c>
      <c r="B16" s="59" t="s">
        <v>48</v>
      </c>
      <c r="C16" s="60">
        <v>65000</v>
      </c>
      <c r="D16" s="60">
        <v>0</v>
      </c>
      <c r="E16" s="65">
        <f t="shared" si="0"/>
        <v>65000</v>
      </c>
      <c r="F16" s="65">
        <v>375000</v>
      </c>
      <c r="G16" s="6"/>
    </row>
    <row r="17" spans="1:8" s="8" customFormat="1" ht="22.5" customHeight="1" thickBot="1">
      <c r="A17" s="41">
        <v>421000</v>
      </c>
      <c r="B17" s="42" t="s">
        <v>5</v>
      </c>
      <c r="C17" s="43">
        <f>SUM(C18:C23)</f>
        <v>389000</v>
      </c>
      <c r="D17" s="43">
        <f>SUM(D18:D23)</f>
        <v>0</v>
      </c>
      <c r="E17" s="44">
        <f t="shared" si="0"/>
        <v>389000</v>
      </c>
      <c r="F17" s="44">
        <f>SUM(F18:F23)</f>
        <v>1269600</v>
      </c>
      <c r="G17" s="13"/>
      <c r="H17" s="7"/>
    </row>
    <row r="18" spans="1:7" ht="22.5" customHeight="1">
      <c r="A18" s="66">
        <v>421100</v>
      </c>
      <c r="B18" s="67" t="s">
        <v>49</v>
      </c>
      <c r="C18" s="68">
        <v>35000</v>
      </c>
      <c r="D18" s="68">
        <v>0</v>
      </c>
      <c r="E18" s="69">
        <f t="shared" si="0"/>
        <v>35000</v>
      </c>
      <c r="F18" s="69">
        <v>229000</v>
      </c>
      <c r="G18" s="6"/>
    </row>
    <row r="19" spans="1:7" ht="22.5" customHeight="1">
      <c r="A19" s="70">
        <v>421200</v>
      </c>
      <c r="B19" s="71" t="s">
        <v>50</v>
      </c>
      <c r="C19" s="72">
        <v>58000</v>
      </c>
      <c r="D19" s="72">
        <v>0</v>
      </c>
      <c r="E19" s="73">
        <f t="shared" si="0"/>
        <v>58000</v>
      </c>
      <c r="F19" s="73">
        <v>164600</v>
      </c>
      <c r="G19" s="6"/>
    </row>
    <row r="20" spans="1:7" ht="22.5" customHeight="1">
      <c r="A20" s="70">
        <v>421300</v>
      </c>
      <c r="B20" s="71" t="s">
        <v>51</v>
      </c>
      <c r="C20" s="72">
        <v>77000</v>
      </c>
      <c r="D20" s="72">
        <v>0</v>
      </c>
      <c r="E20" s="73">
        <f t="shared" si="0"/>
        <v>77000</v>
      </c>
      <c r="F20" s="73">
        <v>267000</v>
      </c>
      <c r="G20" s="6"/>
    </row>
    <row r="21" spans="1:7" ht="22.5" customHeight="1">
      <c r="A21" s="70">
        <v>421400</v>
      </c>
      <c r="B21" s="71" t="s">
        <v>52</v>
      </c>
      <c r="C21" s="72">
        <v>97000</v>
      </c>
      <c r="D21" s="72">
        <v>0</v>
      </c>
      <c r="E21" s="73">
        <f t="shared" si="0"/>
        <v>97000</v>
      </c>
      <c r="F21" s="73">
        <v>420000</v>
      </c>
      <c r="G21" s="6"/>
    </row>
    <row r="22" spans="1:7" ht="22.5" customHeight="1">
      <c r="A22" s="70">
        <v>421600</v>
      </c>
      <c r="B22" s="71" t="s">
        <v>14</v>
      </c>
      <c r="C22" s="72">
        <v>115000</v>
      </c>
      <c r="D22" s="72">
        <v>0</v>
      </c>
      <c r="E22" s="73">
        <f t="shared" si="0"/>
        <v>115000</v>
      </c>
      <c r="F22" s="73">
        <v>35000</v>
      </c>
      <c r="G22" s="6"/>
    </row>
    <row r="23" spans="1:7" ht="22.5" customHeight="1" thickBot="1">
      <c r="A23" s="74">
        <v>421900</v>
      </c>
      <c r="B23" s="75" t="s">
        <v>15</v>
      </c>
      <c r="C23" s="76">
        <v>7000</v>
      </c>
      <c r="D23" s="76">
        <v>0</v>
      </c>
      <c r="E23" s="77">
        <f t="shared" si="0"/>
        <v>7000</v>
      </c>
      <c r="F23" s="77">
        <v>154000</v>
      </c>
      <c r="G23" s="6"/>
    </row>
    <row r="24" spans="1:8" s="8" customFormat="1" ht="22.5" customHeight="1" thickBot="1">
      <c r="A24" s="41">
        <v>422000</v>
      </c>
      <c r="B24" s="42" t="s">
        <v>6</v>
      </c>
      <c r="C24" s="44">
        <v>3000</v>
      </c>
      <c r="D24" s="43">
        <v>0</v>
      </c>
      <c r="E24" s="44">
        <f t="shared" si="0"/>
        <v>3000</v>
      </c>
      <c r="F24" s="44">
        <v>233000</v>
      </c>
      <c r="G24" s="14"/>
      <c r="H24" s="7"/>
    </row>
    <row r="25" spans="1:8" s="8" customFormat="1" ht="22.5" customHeight="1" thickBot="1">
      <c r="A25" s="41">
        <v>423000</v>
      </c>
      <c r="B25" s="42" t="s">
        <v>7</v>
      </c>
      <c r="C25" s="43">
        <f>SUM(C26:C30)</f>
        <v>407288</v>
      </c>
      <c r="D25" s="43">
        <f>SUM(D26:D30)</f>
        <v>0</v>
      </c>
      <c r="E25" s="43">
        <f t="shared" si="0"/>
        <v>407288</v>
      </c>
      <c r="F25" s="43">
        <f>SUM(F26:F30)</f>
        <v>2457012</v>
      </c>
      <c r="G25" s="15"/>
      <c r="H25" s="7"/>
    </row>
    <row r="26" spans="1:7" ht="22.5" customHeight="1">
      <c r="A26" s="78">
        <v>423200</v>
      </c>
      <c r="B26" s="71" t="s">
        <v>16</v>
      </c>
      <c r="C26" s="72">
        <v>32000</v>
      </c>
      <c r="D26" s="72">
        <v>0</v>
      </c>
      <c r="E26" s="72">
        <f t="shared" si="0"/>
        <v>32000</v>
      </c>
      <c r="F26" s="72">
        <v>328000</v>
      </c>
      <c r="G26" s="6"/>
    </row>
    <row r="27" spans="1:7" ht="22.5" customHeight="1">
      <c r="A27" s="70">
        <v>423400</v>
      </c>
      <c r="B27" s="71" t="s">
        <v>17</v>
      </c>
      <c r="C27" s="72">
        <v>80700</v>
      </c>
      <c r="D27" s="72">
        <v>0</v>
      </c>
      <c r="E27" s="72">
        <f t="shared" si="0"/>
        <v>80700</v>
      </c>
      <c r="F27" s="72">
        <v>326212</v>
      </c>
      <c r="G27" s="6"/>
    </row>
    <row r="28" spans="1:7" ht="22.5" customHeight="1">
      <c r="A28" s="70">
        <v>423500</v>
      </c>
      <c r="B28" s="71" t="s">
        <v>18</v>
      </c>
      <c r="C28" s="72">
        <v>205588</v>
      </c>
      <c r="D28" s="72">
        <v>0</v>
      </c>
      <c r="E28" s="72">
        <f t="shared" si="0"/>
        <v>205588</v>
      </c>
      <c r="F28" s="72">
        <v>1268800</v>
      </c>
      <c r="G28" s="6"/>
    </row>
    <row r="29" spans="1:7" ht="22.5" customHeight="1">
      <c r="A29" s="70">
        <v>423700</v>
      </c>
      <c r="B29" s="71" t="s">
        <v>19</v>
      </c>
      <c r="C29" s="72">
        <v>10000</v>
      </c>
      <c r="D29" s="72">
        <v>0</v>
      </c>
      <c r="E29" s="72">
        <f t="shared" si="0"/>
        <v>10000</v>
      </c>
      <c r="F29" s="72">
        <v>237000</v>
      </c>
      <c r="G29" s="6"/>
    </row>
    <row r="30" spans="1:7" ht="22.5" customHeight="1" thickBot="1">
      <c r="A30" s="74">
        <v>423900</v>
      </c>
      <c r="B30" s="79" t="s">
        <v>20</v>
      </c>
      <c r="C30" s="80">
        <v>79000</v>
      </c>
      <c r="D30" s="80">
        <v>0</v>
      </c>
      <c r="E30" s="80">
        <f t="shared" si="0"/>
        <v>79000</v>
      </c>
      <c r="F30" s="80">
        <v>297000</v>
      </c>
      <c r="G30" s="6"/>
    </row>
    <row r="31" spans="1:8" s="8" customFormat="1" ht="22.5" customHeight="1" thickBot="1">
      <c r="A31" s="41">
        <v>424000</v>
      </c>
      <c r="B31" s="42" t="s">
        <v>8</v>
      </c>
      <c r="C31" s="43">
        <f>SUM(+C32)</f>
        <v>15000</v>
      </c>
      <c r="D31" s="43">
        <f>SUM(+D32)</f>
        <v>0</v>
      </c>
      <c r="E31" s="44">
        <f t="shared" si="0"/>
        <v>15000</v>
      </c>
      <c r="F31" s="44">
        <f>SUM(F32)</f>
        <v>245000</v>
      </c>
      <c r="G31" s="15"/>
      <c r="H31" s="9"/>
    </row>
    <row r="32" spans="1:8" s="4" customFormat="1" ht="22.5" customHeight="1" thickBot="1">
      <c r="A32" s="74">
        <v>424900</v>
      </c>
      <c r="B32" s="75" t="s">
        <v>21</v>
      </c>
      <c r="C32" s="76">
        <v>15000</v>
      </c>
      <c r="D32" s="76">
        <v>0</v>
      </c>
      <c r="E32" s="77">
        <f t="shared" si="0"/>
        <v>15000</v>
      </c>
      <c r="F32" s="77">
        <v>245000</v>
      </c>
      <c r="G32" s="5"/>
      <c r="H32" s="9"/>
    </row>
    <row r="33" spans="1:8" s="8" customFormat="1" ht="22.5" customHeight="1" thickBot="1">
      <c r="A33" s="41">
        <v>425000</v>
      </c>
      <c r="B33" s="42" t="s">
        <v>9</v>
      </c>
      <c r="C33" s="43">
        <f>SUM(C34:C35)</f>
        <v>301500</v>
      </c>
      <c r="D33" s="43">
        <f>SUM(D35:D35)</f>
        <v>0</v>
      </c>
      <c r="E33" s="44">
        <f t="shared" si="0"/>
        <v>301500</v>
      </c>
      <c r="F33" s="44">
        <f>SUM(F34:F35)</f>
        <v>120000</v>
      </c>
      <c r="G33" s="15"/>
      <c r="H33" s="9"/>
    </row>
    <row r="34" spans="1:8" s="19" customFormat="1" ht="33" customHeight="1">
      <c r="A34" s="81">
        <v>425100</v>
      </c>
      <c r="B34" s="82" t="s">
        <v>53</v>
      </c>
      <c r="C34" s="83">
        <v>285500</v>
      </c>
      <c r="D34" s="83">
        <v>0</v>
      </c>
      <c r="E34" s="84">
        <f>SUM(C34:D34)</f>
        <v>285500</v>
      </c>
      <c r="F34" s="84">
        <v>0</v>
      </c>
      <c r="G34" s="17"/>
      <c r="H34" s="18"/>
    </row>
    <row r="35" spans="1:8" ht="22.5" customHeight="1" thickBot="1">
      <c r="A35" s="74">
        <v>425200</v>
      </c>
      <c r="B35" s="75" t="s">
        <v>22</v>
      </c>
      <c r="C35" s="76">
        <v>16000</v>
      </c>
      <c r="D35" s="76">
        <v>0</v>
      </c>
      <c r="E35" s="77">
        <f aca="true" t="shared" si="1" ref="E35:E46">SUM(C35+D35)</f>
        <v>16000</v>
      </c>
      <c r="F35" s="77">
        <v>120000</v>
      </c>
      <c r="G35" s="9"/>
      <c r="H35" s="9"/>
    </row>
    <row r="36" spans="1:8" s="8" customFormat="1" ht="22.5" customHeight="1" thickBot="1">
      <c r="A36" s="41">
        <v>426000</v>
      </c>
      <c r="B36" s="42" t="s">
        <v>10</v>
      </c>
      <c r="C36" s="43">
        <f>SUM(C37:C41)</f>
        <v>123600</v>
      </c>
      <c r="D36" s="43">
        <f>SUM(D37:D41)</f>
        <v>0</v>
      </c>
      <c r="E36" s="44">
        <f t="shared" si="1"/>
        <v>123600</v>
      </c>
      <c r="F36" s="44">
        <f>SUM(F37:F41)</f>
        <v>1126000</v>
      </c>
      <c r="G36" s="15"/>
      <c r="H36" s="9"/>
    </row>
    <row r="37" spans="1:8" ht="22.5" customHeight="1">
      <c r="A37" s="66">
        <v>426100</v>
      </c>
      <c r="B37" s="67" t="s">
        <v>23</v>
      </c>
      <c r="C37" s="68">
        <v>0</v>
      </c>
      <c r="D37" s="68">
        <v>0</v>
      </c>
      <c r="E37" s="69">
        <f t="shared" si="1"/>
        <v>0</v>
      </c>
      <c r="F37" s="69">
        <v>288000</v>
      </c>
      <c r="G37" s="9"/>
      <c r="H37" s="9"/>
    </row>
    <row r="38" spans="1:8" ht="22.5" customHeight="1">
      <c r="A38" s="70">
        <v>426300</v>
      </c>
      <c r="B38" s="71" t="s">
        <v>24</v>
      </c>
      <c r="C38" s="72">
        <v>0</v>
      </c>
      <c r="D38" s="72">
        <v>0</v>
      </c>
      <c r="E38" s="73">
        <f t="shared" si="1"/>
        <v>0</v>
      </c>
      <c r="F38" s="73">
        <v>241000</v>
      </c>
      <c r="G38" s="9"/>
      <c r="H38" s="9"/>
    </row>
    <row r="39" spans="1:8" ht="22.5" customHeight="1">
      <c r="A39" s="70">
        <v>426400</v>
      </c>
      <c r="B39" s="71" t="s">
        <v>25</v>
      </c>
      <c r="C39" s="72">
        <v>73600</v>
      </c>
      <c r="D39" s="72">
        <v>0</v>
      </c>
      <c r="E39" s="73">
        <f t="shared" si="1"/>
        <v>73600</v>
      </c>
      <c r="F39" s="73">
        <v>370000</v>
      </c>
      <c r="G39" s="9"/>
      <c r="H39" s="9"/>
    </row>
    <row r="40" spans="1:7" ht="22.5" customHeight="1">
      <c r="A40" s="70">
        <v>426800</v>
      </c>
      <c r="B40" s="71" t="s">
        <v>27</v>
      </c>
      <c r="C40" s="72">
        <v>0</v>
      </c>
      <c r="D40" s="72">
        <v>0</v>
      </c>
      <c r="E40" s="73">
        <f t="shared" si="1"/>
        <v>0</v>
      </c>
      <c r="F40" s="73">
        <v>27000</v>
      </c>
      <c r="G40" s="9"/>
    </row>
    <row r="41" spans="1:7" ht="22.5" customHeight="1" thickBot="1">
      <c r="A41" s="74">
        <v>426900</v>
      </c>
      <c r="B41" s="75" t="s">
        <v>26</v>
      </c>
      <c r="C41" s="76">
        <v>50000</v>
      </c>
      <c r="D41" s="76">
        <v>0</v>
      </c>
      <c r="E41" s="77">
        <f t="shared" si="1"/>
        <v>50000</v>
      </c>
      <c r="F41" s="77">
        <v>200000</v>
      </c>
      <c r="G41" s="9"/>
    </row>
    <row r="42" spans="1:8" s="8" customFormat="1" ht="22.5" customHeight="1" thickBot="1">
      <c r="A42" s="41">
        <v>482000</v>
      </c>
      <c r="B42" s="42" t="s">
        <v>11</v>
      </c>
      <c r="C42" s="43">
        <f>SUM(C43:C44)</f>
        <v>20000</v>
      </c>
      <c r="D42" s="43">
        <f>SUM(D43:D44)</f>
        <v>0</v>
      </c>
      <c r="E42" s="44">
        <f t="shared" si="1"/>
        <v>20000</v>
      </c>
      <c r="F42" s="44">
        <f>SUM(F43:F44)</f>
        <v>285000</v>
      </c>
      <c r="G42" s="16"/>
      <c r="H42" s="7"/>
    </row>
    <row r="43" spans="1:13" ht="22.5" customHeight="1">
      <c r="A43" s="66">
        <v>482100</v>
      </c>
      <c r="B43" s="67" t="s">
        <v>28</v>
      </c>
      <c r="C43" s="68">
        <v>0</v>
      </c>
      <c r="D43" s="68">
        <v>0</v>
      </c>
      <c r="E43" s="69">
        <f t="shared" si="1"/>
        <v>0</v>
      </c>
      <c r="F43" s="69">
        <v>100000</v>
      </c>
      <c r="J43" s="1"/>
      <c r="K43" s="1"/>
      <c r="L43" s="1"/>
      <c r="M43" s="1"/>
    </row>
    <row r="44" spans="1:13" ht="22.5" customHeight="1" thickBot="1">
      <c r="A44" s="74">
        <v>482200</v>
      </c>
      <c r="B44" s="75" t="s">
        <v>29</v>
      </c>
      <c r="C44" s="76">
        <v>20000</v>
      </c>
      <c r="D44" s="76">
        <v>0</v>
      </c>
      <c r="E44" s="77">
        <f t="shared" si="1"/>
        <v>20000</v>
      </c>
      <c r="F44" s="77">
        <v>185000</v>
      </c>
      <c r="J44" s="1"/>
      <c r="K44" s="1"/>
      <c r="L44" s="1" t="e">
        <f>SUM(K44/J44*100)</f>
        <v>#DIV/0!</v>
      </c>
      <c r="M44" s="1"/>
    </row>
    <row r="45" spans="1:13" s="8" customFormat="1" ht="22.5" customHeight="1" thickBot="1">
      <c r="A45" s="41">
        <v>512000</v>
      </c>
      <c r="B45" s="42" t="s">
        <v>12</v>
      </c>
      <c r="C45" s="43">
        <f>SUM(C46)</f>
        <v>26400</v>
      </c>
      <c r="D45" s="43">
        <f>SUM(D46)</f>
        <v>0</v>
      </c>
      <c r="E45" s="44">
        <f t="shared" si="1"/>
        <v>26400</v>
      </c>
      <c r="F45" s="44">
        <f>SUM(F46)</f>
        <v>470000</v>
      </c>
      <c r="G45" s="12"/>
      <c r="H45" s="7"/>
      <c r="J45" s="7"/>
      <c r="K45" s="7"/>
      <c r="L45" s="7" t="e">
        <f>SUM(K45/J45*100)</f>
        <v>#DIV/0!</v>
      </c>
      <c r="M45" s="7"/>
    </row>
    <row r="46" spans="1:13" ht="22.5" customHeight="1" thickBot="1">
      <c r="A46" s="74">
        <v>512200</v>
      </c>
      <c r="B46" s="75" t="s">
        <v>30</v>
      </c>
      <c r="C46" s="76">
        <v>26400</v>
      </c>
      <c r="D46" s="76">
        <v>0</v>
      </c>
      <c r="E46" s="77">
        <f t="shared" si="1"/>
        <v>26400</v>
      </c>
      <c r="F46" s="77">
        <v>470000</v>
      </c>
      <c r="J46" s="1"/>
      <c r="K46" s="1"/>
      <c r="L46" s="1"/>
      <c r="M46" s="1"/>
    </row>
    <row r="47" spans="1:7" ht="24.75" customHeight="1" thickBot="1">
      <c r="A47" s="85"/>
      <c r="B47" s="86" t="s">
        <v>55</v>
      </c>
      <c r="C47" s="87">
        <f>SUM(C6+C7+C8+C10+C12+C14+C17+C24+C25+C31+C33+C36+C42+C45)</f>
        <v>4915000</v>
      </c>
      <c r="D47" s="87">
        <f>SUM(D6+D7+D8+D10+D12+D14+D17+D24+D25+D31+D33+D36+D42+D45)</f>
        <v>170000</v>
      </c>
      <c r="E47" s="87">
        <f>SUM(E6+E7+E8+E10+E12+E14+E17+E24+E25+E31+E33+E36+E42+E45)</f>
        <v>5085000</v>
      </c>
      <c r="F47" s="87">
        <f>SUM(F6+F7+F8+F10+F12+F14+F17+F24+F25+F31+F33+F36+F42+F45)</f>
        <v>18861510</v>
      </c>
      <c r="G47" s="11"/>
    </row>
    <row r="48" spans="1:8" s="2" customFormat="1" ht="24.75" customHeight="1">
      <c r="A48" s="22"/>
      <c r="B48" s="23"/>
      <c r="C48" s="24"/>
      <c r="D48" s="24"/>
      <c r="E48" s="24"/>
      <c r="F48" s="3"/>
      <c r="G48" s="3"/>
      <c r="H48" s="3"/>
    </row>
    <row r="49" spans="1:8" s="2" customFormat="1" ht="24.75" customHeight="1">
      <c r="A49" s="28"/>
      <c r="B49" s="29"/>
      <c r="C49" s="27"/>
      <c r="D49" s="27"/>
      <c r="E49" s="27"/>
      <c r="F49" s="3"/>
      <c r="G49" s="3"/>
      <c r="H49" s="3"/>
    </row>
    <row r="50" spans="1:8" s="2" customFormat="1" ht="24.75" customHeight="1">
      <c r="A50" s="28"/>
      <c r="B50" s="29"/>
      <c r="C50" s="27"/>
      <c r="D50" s="27"/>
      <c r="E50" s="27"/>
      <c r="F50" s="3"/>
      <c r="G50" s="3"/>
      <c r="H50" s="3"/>
    </row>
    <row r="51" spans="1:8" s="2" customFormat="1" ht="24.75" customHeight="1">
      <c r="A51" s="28"/>
      <c r="B51" s="29"/>
      <c r="C51" s="27"/>
      <c r="D51" s="27"/>
      <c r="E51" s="27"/>
      <c r="F51" s="3"/>
      <c r="G51" s="3"/>
      <c r="H51" s="3"/>
    </row>
    <row r="52" spans="1:8" s="2" customFormat="1" ht="24.75" customHeight="1">
      <c r="A52" s="28"/>
      <c r="B52" s="29"/>
      <c r="C52" s="27"/>
      <c r="D52" s="27"/>
      <c r="E52" s="27"/>
      <c r="F52" s="3"/>
      <c r="G52" s="3"/>
      <c r="H52" s="3"/>
    </row>
    <row r="53" spans="1:8" s="2" customFormat="1" ht="24.75" customHeight="1">
      <c r="A53" s="28"/>
      <c r="B53" s="29"/>
      <c r="C53" s="27"/>
      <c r="D53" s="27"/>
      <c r="E53" s="27"/>
      <c r="F53" s="3"/>
      <c r="G53" s="3"/>
      <c r="H53" s="3"/>
    </row>
    <row r="54" spans="1:5" ht="24.75" customHeight="1">
      <c r="A54" s="28"/>
      <c r="B54" s="29"/>
      <c r="C54" s="27"/>
      <c r="D54" s="27"/>
      <c r="E54" s="27"/>
    </row>
    <row r="55" spans="1:8" s="2" customFormat="1" ht="24.75" customHeight="1">
      <c r="A55" s="28"/>
      <c r="B55" s="29"/>
      <c r="C55" s="27"/>
      <c r="D55" s="27"/>
      <c r="E55" s="27"/>
      <c r="F55" s="3"/>
      <c r="G55" s="3"/>
      <c r="H55" s="3"/>
    </row>
    <row r="56" spans="1:8" s="2" customFormat="1" ht="24.75" customHeight="1">
      <c r="A56" s="28"/>
      <c r="B56" s="29"/>
      <c r="C56" s="27"/>
      <c r="D56" s="27"/>
      <c r="E56" s="27"/>
      <c r="F56" s="3"/>
      <c r="G56" s="3"/>
      <c r="H56" s="3"/>
    </row>
    <row r="57" spans="1:8" s="2" customFormat="1" ht="24.75" customHeight="1">
      <c r="A57" s="28"/>
      <c r="B57" s="29"/>
      <c r="C57" s="27"/>
      <c r="D57" s="27"/>
      <c r="E57" s="27"/>
      <c r="F57" s="3"/>
      <c r="G57" s="3"/>
      <c r="H57" s="3"/>
    </row>
    <row r="58" spans="1:8" s="2" customFormat="1" ht="24.75" customHeight="1">
      <c r="A58" s="28"/>
      <c r="B58" s="29"/>
      <c r="C58" s="27"/>
      <c r="D58" s="27"/>
      <c r="E58" s="27"/>
      <c r="F58" s="3"/>
      <c r="G58" s="3"/>
      <c r="H58" s="3"/>
    </row>
    <row r="59" spans="1:8" s="2" customFormat="1" ht="24.75" customHeight="1">
      <c r="A59" s="28"/>
      <c r="B59" s="29"/>
      <c r="C59" s="27"/>
      <c r="D59" s="27"/>
      <c r="E59" s="27"/>
      <c r="F59" s="3"/>
      <c r="G59" s="3"/>
      <c r="H59" s="3"/>
    </row>
    <row r="60" spans="1:8" s="2" customFormat="1" ht="24.75" customHeight="1">
      <c r="A60" s="30"/>
      <c r="B60" s="25"/>
      <c r="C60" s="26"/>
      <c r="D60" s="26"/>
      <c r="E60" s="26"/>
      <c r="F60" s="3"/>
      <c r="G60" s="3"/>
      <c r="H60" s="3"/>
    </row>
    <row r="61" spans="1:8" s="2" customFormat="1" ht="24.75" customHeight="1">
      <c r="A61" s="28"/>
      <c r="B61" s="29"/>
      <c r="C61" s="27"/>
      <c r="D61" s="27"/>
      <c r="E61" s="27"/>
      <c r="F61" s="3"/>
      <c r="G61" s="3"/>
      <c r="H61" s="3"/>
    </row>
    <row r="62" spans="1:8" s="2" customFormat="1" ht="24.75" customHeight="1">
      <c r="A62" s="30"/>
      <c r="B62" s="25"/>
      <c r="C62" s="26"/>
      <c r="D62" s="26"/>
      <c r="E62" s="26"/>
      <c r="F62" s="3"/>
      <c r="G62" s="3"/>
      <c r="H62" s="3"/>
    </row>
    <row r="63" spans="1:8" s="2" customFormat="1" ht="24.75" customHeight="1">
      <c r="A63" s="28"/>
      <c r="B63" s="29"/>
      <c r="C63" s="27"/>
      <c r="D63" s="27"/>
      <c r="E63" s="27"/>
      <c r="F63" s="3"/>
      <c r="G63" s="3"/>
      <c r="H63" s="3"/>
    </row>
    <row r="64" spans="1:8" s="2" customFormat="1" ht="24.75" customHeight="1">
      <c r="A64" s="28"/>
      <c r="B64" s="29"/>
      <c r="C64" s="27"/>
      <c r="D64" s="27"/>
      <c r="E64" s="27"/>
      <c r="F64" s="3"/>
      <c r="G64" s="3"/>
      <c r="H64" s="3"/>
    </row>
    <row r="65" spans="1:8" s="2" customFormat="1" ht="24.75" customHeight="1">
      <c r="A65" s="28"/>
      <c r="B65" s="29"/>
      <c r="C65" s="27"/>
      <c r="D65" s="27"/>
      <c r="E65" s="27"/>
      <c r="F65" s="3"/>
      <c r="G65" s="3"/>
      <c r="H65" s="3"/>
    </row>
    <row r="66" spans="1:8" s="2" customFormat="1" ht="24.75" customHeight="1">
      <c r="A66" s="28"/>
      <c r="B66" s="29"/>
      <c r="C66" s="27"/>
      <c r="D66" s="27"/>
      <c r="E66" s="27"/>
      <c r="F66" s="3"/>
      <c r="G66" s="3"/>
      <c r="H66" s="3"/>
    </row>
    <row r="67" spans="1:8" s="2" customFormat="1" ht="24.75" customHeight="1">
      <c r="A67" s="30"/>
      <c r="B67" s="25"/>
      <c r="C67" s="26"/>
      <c r="D67" s="26"/>
      <c r="E67" s="26"/>
      <c r="F67" s="3"/>
      <c r="G67" s="3"/>
      <c r="H67" s="3"/>
    </row>
    <row r="68" spans="1:8" s="2" customFormat="1" ht="24.75" customHeight="1">
      <c r="A68" s="28"/>
      <c r="B68" s="29"/>
      <c r="C68" s="27"/>
      <c r="D68" s="27"/>
      <c r="E68" s="27"/>
      <c r="F68" s="3"/>
      <c r="G68" s="3"/>
      <c r="H68" s="3"/>
    </row>
    <row r="69" spans="1:8" s="2" customFormat="1" ht="24.75" customHeight="1">
      <c r="A69" s="28"/>
      <c r="B69" s="29"/>
      <c r="C69" s="27"/>
      <c r="D69" s="27"/>
      <c r="E69" s="27"/>
      <c r="F69" s="3"/>
      <c r="G69" s="3"/>
      <c r="H69" s="3"/>
    </row>
    <row r="70" spans="1:8" s="2" customFormat="1" ht="24.75" customHeight="1">
      <c r="A70" s="28"/>
      <c r="B70" s="29"/>
      <c r="C70" s="27"/>
      <c r="D70" s="27"/>
      <c r="E70" s="27"/>
      <c r="F70" s="3"/>
      <c r="G70" s="3"/>
      <c r="H70" s="3"/>
    </row>
    <row r="71" spans="1:8" s="2" customFormat="1" ht="24.75" customHeight="1">
      <c r="A71" s="28"/>
      <c r="B71" s="29"/>
      <c r="C71" s="27"/>
      <c r="D71" s="27"/>
      <c r="E71" s="27"/>
      <c r="F71" s="3"/>
      <c r="G71" s="3"/>
      <c r="H71" s="3"/>
    </row>
    <row r="72" spans="1:8" s="2" customFormat="1" ht="24.75" customHeight="1">
      <c r="A72" s="28"/>
      <c r="B72" s="29"/>
      <c r="C72" s="27"/>
      <c r="D72" s="27"/>
      <c r="E72" s="27"/>
      <c r="F72" s="3"/>
      <c r="G72" s="3"/>
      <c r="H72" s="3"/>
    </row>
    <row r="73" spans="1:8" s="2" customFormat="1" ht="24.75" customHeight="1">
      <c r="A73" s="28"/>
      <c r="B73" s="29"/>
      <c r="C73" s="27"/>
      <c r="D73" s="27"/>
      <c r="E73" s="27"/>
      <c r="F73" s="3"/>
      <c r="G73" s="3"/>
      <c r="H73" s="3"/>
    </row>
    <row r="74" spans="1:8" s="2" customFormat="1" ht="24.75" customHeight="1">
      <c r="A74" s="28"/>
      <c r="B74" s="29"/>
      <c r="C74" s="27"/>
      <c r="D74" s="27"/>
      <c r="E74" s="27"/>
      <c r="F74" s="3"/>
      <c r="G74" s="3"/>
      <c r="H74" s="3"/>
    </row>
    <row r="75" spans="1:8" s="2" customFormat="1" ht="24.75" customHeight="1">
      <c r="A75" s="28"/>
      <c r="B75" s="29"/>
      <c r="C75" s="27"/>
      <c r="D75" s="27"/>
      <c r="E75" s="27"/>
      <c r="F75" s="3"/>
      <c r="G75" s="3"/>
      <c r="H75" s="3"/>
    </row>
    <row r="76" spans="1:8" s="2" customFormat="1" ht="24.75" customHeight="1">
      <c r="A76" s="28"/>
      <c r="B76" s="29"/>
      <c r="C76" s="27"/>
      <c r="D76" s="27"/>
      <c r="E76" s="27"/>
      <c r="F76" s="3"/>
      <c r="G76" s="3"/>
      <c r="H76" s="3"/>
    </row>
    <row r="77" spans="1:8" s="2" customFormat="1" ht="24.75" customHeight="1">
      <c r="A77" s="30"/>
      <c r="B77" s="25"/>
      <c r="C77" s="26"/>
      <c r="D77" s="26"/>
      <c r="E77" s="26"/>
      <c r="F77" s="3"/>
      <c r="G77" s="3"/>
      <c r="H77" s="3"/>
    </row>
    <row r="78" spans="1:8" s="2" customFormat="1" ht="24.75" customHeight="1">
      <c r="A78" s="28"/>
      <c r="B78" s="29"/>
      <c r="C78" s="27"/>
      <c r="D78" s="27"/>
      <c r="E78" s="27"/>
      <c r="F78" s="3"/>
      <c r="G78" s="3"/>
      <c r="H78" s="3"/>
    </row>
    <row r="79" spans="1:8" s="2" customFormat="1" ht="24.75" customHeight="1">
      <c r="A79" s="28"/>
      <c r="B79" s="29"/>
      <c r="C79" s="27"/>
      <c r="D79" s="27"/>
      <c r="E79" s="27"/>
      <c r="F79" s="3"/>
      <c r="G79" s="3"/>
      <c r="H79" s="3"/>
    </row>
    <row r="80" spans="1:8" s="2" customFormat="1" ht="24.75" customHeight="1">
      <c r="A80" s="30"/>
      <c r="B80" s="25"/>
      <c r="C80" s="26"/>
      <c r="D80" s="26"/>
      <c r="E80" s="26"/>
      <c r="F80" s="3"/>
      <c r="G80" s="3"/>
      <c r="H80" s="3"/>
    </row>
    <row r="81" spans="1:8" s="2" customFormat="1" ht="24.75" customHeight="1">
      <c r="A81" s="28"/>
      <c r="B81" s="29"/>
      <c r="C81" s="27"/>
      <c r="D81" s="27"/>
      <c r="E81" s="27"/>
      <c r="F81" s="3"/>
      <c r="G81" s="3"/>
      <c r="H81" s="3"/>
    </row>
    <row r="82" spans="1:8" s="2" customFormat="1" ht="24.75" customHeight="1">
      <c r="A82" s="28"/>
      <c r="B82" s="29"/>
      <c r="C82" s="27"/>
      <c r="D82" s="27"/>
      <c r="E82" s="27"/>
      <c r="F82" s="3"/>
      <c r="G82" s="3"/>
      <c r="H82" s="3"/>
    </row>
    <row r="83" spans="1:8" s="2" customFormat="1" ht="24.75" customHeight="1">
      <c r="A83" s="28"/>
      <c r="B83" s="29"/>
      <c r="C83" s="27"/>
      <c r="D83" s="27"/>
      <c r="E83" s="27"/>
      <c r="F83" s="3"/>
      <c r="G83" s="3"/>
      <c r="H83" s="3"/>
    </row>
    <row r="84" spans="1:8" s="2" customFormat="1" ht="24.75" customHeight="1">
      <c r="A84" s="28"/>
      <c r="B84" s="29"/>
      <c r="C84" s="27"/>
      <c r="D84" s="27"/>
      <c r="E84" s="27"/>
      <c r="F84" s="3"/>
      <c r="G84" s="3"/>
      <c r="H84" s="3"/>
    </row>
    <row r="85" spans="3:5" ht="12.75">
      <c r="C85" s="31"/>
      <c r="D85" s="31"/>
      <c r="E85" s="31"/>
    </row>
  </sheetData>
  <sheetProtection/>
  <printOptions horizontalCentered="1"/>
  <pageMargins left="0.8661417322834646" right="0.7480314960629921" top="0.3937007874015748" bottom="0.2362204724409449" header="0.5118110236220472" footer="0.5118110236220472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N135"/>
  <sheetViews>
    <sheetView zoomScalePageLayoutView="0" workbookViewId="0" topLeftCell="A124">
      <selection activeCell="C135" sqref="C135:D135"/>
    </sheetView>
  </sheetViews>
  <sheetFormatPr defaultColWidth="9.140625" defaultRowHeight="12.75"/>
  <cols>
    <col min="2" max="2" width="11.7109375" style="10" bestFit="1" customWidth="1"/>
    <col min="3" max="3" width="13.140625" style="10" customWidth="1"/>
    <col min="4" max="4" width="13.00390625" style="10" customWidth="1"/>
    <col min="5" max="5" width="13.7109375" style="10" customWidth="1"/>
    <col min="6" max="6" width="10.421875" style="10" customWidth="1"/>
    <col min="7" max="7" width="12.7109375" style="10" bestFit="1" customWidth="1"/>
    <col min="8" max="8" width="16.140625" style="1" customWidth="1"/>
    <col min="9" max="10" width="9.140625" style="1" customWidth="1"/>
    <col min="11" max="11" width="10.140625" style="0" bestFit="1" customWidth="1"/>
    <col min="14" max="14" width="14.421875" style="0" customWidth="1"/>
  </cols>
  <sheetData>
    <row r="4" spans="2:5" ht="12.75">
      <c r="B4" s="10" t="s">
        <v>31</v>
      </c>
      <c r="C4" s="10">
        <v>950021</v>
      </c>
      <c r="E4" s="10">
        <f>SUM(C4:D4)</f>
        <v>950021</v>
      </c>
    </row>
    <row r="5" spans="2:5" ht="12.75">
      <c r="B5" s="10" t="s">
        <v>32</v>
      </c>
      <c r="C5" s="10">
        <v>950021</v>
      </c>
      <c r="E5" s="10">
        <f aca="true" t="shared" si="0" ref="E5:E15">SUM(C5:D5)</f>
        <v>950021</v>
      </c>
    </row>
    <row r="6" spans="2:5" ht="12.75">
      <c r="B6" s="10" t="s">
        <v>33</v>
      </c>
      <c r="C6" s="10">
        <v>950021</v>
      </c>
      <c r="E6" s="10">
        <f t="shared" si="0"/>
        <v>950021</v>
      </c>
    </row>
    <row r="7" spans="2:5" ht="12.75">
      <c r="B7" s="10" t="s">
        <v>34</v>
      </c>
      <c r="C7" s="10">
        <v>954771.11</v>
      </c>
      <c r="D7" s="10">
        <v>10000</v>
      </c>
      <c r="E7" s="10">
        <f t="shared" si="0"/>
        <v>964771.11</v>
      </c>
    </row>
    <row r="8" spans="2:5" ht="12.75">
      <c r="B8" s="10" t="s">
        <v>35</v>
      </c>
      <c r="C8" s="10">
        <v>954771.11</v>
      </c>
      <c r="D8" s="10">
        <v>10000</v>
      </c>
      <c r="E8" s="10">
        <f t="shared" si="0"/>
        <v>964771.11</v>
      </c>
    </row>
    <row r="9" spans="2:5" ht="12.75">
      <c r="B9" s="10" t="s">
        <v>36</v>
      </c>
      <c r="C9" s="10">
        <v>954771.11</v>
      </c>
      <c r="D9" s="10">
        <v>10000</v>
      </c>
      <c r="E9" s="10">
        <f t="shared" si="0"/>
        <v>964771.11</v>
      </c>
    </row>
    <row r="10" spans="2:5" ht="12.75">
      <c r="B10" s="10" t="s">
        <v>37</v>
      </c>
      <c r="C10" s="10">
        <v>954771.11</v>
      </c>
      <c r="D10" s="10">
        <v>10000</v>
      </c>
      <c r="E10" s="10">
        <f t="shared" si="0"/>
        <v>964771.11</v>
      </c>
    </row>
    <row r="11" spans="2:5" ht="12.75">
      <c r="B11" s="10" t="s">
        <v>38</v>
      </c>
      <c r="C11" s="10">
        <v>954771.11</v>
      </c>
      <c r="D11" s="10">
        <v>10000</v>
      </c>
      <c r="E11" s="10">
        <f t="shared" si="0"/>
        <v>964771.11</v>
      </c>
    </row>
    <row r="12" spans="2:5" ht="12.75">
      <c r="B12" s="10" t="s">
        <v>39</v>
      </c>
      <c r="C12" s="10">
        <v>954771.11</v>
      </c>
      <c r="D12" s="10">
        <v>10000</v>
      </c>
      <c r="E12" s="10">
        <f t="shared" si="0"/>
        <v>964771.11</v>
      </c>
    </row>
    <row r="13" spans="2:5" ht="12.75">
      <c r="B13" s="10" t="s">
        <v>42</v>
      </c>
      <c r="C13" s="10">
        <v>964318.82</v>
      </c>
      <c r="D13" s="10">
        <v>10000</v>
      </c>
      <c r="E13" s="10">
        <f t="shared" si="0"/>
        <v>974318.82</v>
      </c>
    </row>
    <row r="14" spans="2:5" ht="12.75">
      <c r="B14" s="10" t="s">
        <v>40</v>
      </c>
      <c r="C14" s="10">
        <v>964318.82</v>
      </c>
      <c r="D14" s="10">
        <v>10000</v>
      </c>
      <c r="E14" s="10">
        <f t="shared" si="0"/>
        <v>974318.82</v>
      </c>
    </row>
    <row r="15" spans="2:5" ht="12.75">
      <c r="B15" s="10" t="s">
        <v>41</v>
      </c>
      <c r="C15" s="10">
        <v>964318.82</v>
      </c>
      <c r="D15" s="10">
        <v>10000</v>
      </c>
      <c r="E15" s="10">
        <f t="shared" si="0"/>
        <v>974318.82</v>
      </c>
    </row>
    <row r="16" spans="3:10" ht="12.75">
      <c r="C16" s="10">
        <f>SUM(C4:C15)</f>
        <v>11471646.120000001</v>
      </c>
      <c r="D16" s="10">
        <f aca="true" t="shared" si="1" ref="D16:J16">SUM(D4:D15)</f>
        <v>90000</v>
      </c>
      <c r="E16" s="10">
        <f t="shared" si="1"/>
        <v>11561646.120000001</v>
      </c>
      <c r="F16" s="10">
        <f t="shared" si="1"/>
        <v>0</v>
      </c>
      <c r="G16" s="10">
        <f t="shared" si="1"/>
        <v>0</v>
      </c>
      <c r="H16" s="10">
        <f t="shared" si="1"/>
        <v>0</v>
      </c>
      <c r="I16" s="10">
        <f t="shared" si="1"/>
        <v>0</v>
      </c>
      <c r="J16" s="10">
        <f t="shared" si="1"/>
        <v>0</v>
      </c>
    </row>
    <row r="23" spans="2:14" ht="12.75">
      <c r="B23" s="10" t="s">
        <v>31</v>
      </c>
      <c r="C23" s="11">
        <v>980000</v>
      </c>
      <c r="D23" s="10">
        <v>950021</v>
      </c>
      <c r="E23" s="10">
        <f>SUM(C23-D23)</f>
        <v>29979</v>
      </c>
      <c r="G23" s="10">
        <v>980000</v>
      </c>
      <c r="H23" s="1">
        <v>980000</v>
      </c>
      <c r="I23" s="1">
        <f>SUM(C23/H23*100)</f>
        <v>100</v>
      </c>
      <c r="J23" s="1">
        <f>SUM(H23-D23)</f>
        <v>29979</v>
      </c>
      <c r="N23" s="11">
        <v>1010000</v>
      </c>
    </row>
    <row r="24" spans="2:14" ht="12.75">
      <c r="B24" s="10" t="s">
        <v>32</v>
      </c>
      <c r="C24" s="11">
        <v>980000</v>
      </c>
      <c r="D24" s="10">
        <v>950021</v>
      </c>
      <c r="E24" s="10">
        <f aca="true" t="shared" si="2" ref="E24:E34">SUM(C24-D24)</f>
        <v>29979</v>
      </c>
      <c r="G24" s="10">
        <f aca="true" t="shared" si="3" ref="G24:G34">SUM(C24+F24)</f>
        <v>980000</v>
      </c>
      <c r="H24" s="1">
        <v>980000</v>
      </c>
      <c r="I24" s="1">
        <f aca="true" t="shared" si="4" ref="I24:I34">SUM(C24/H24*100)</f>
        <v>100</v>
      </c>
      <c r="J24" s="1">
        <f aca="true" t="shared" si="5" ref="J24:J34">SUM(H24-D24)</f>
        <v>29979</v>
      </c>
      <c r="N24" s="11">
        <v>980000</v>
      </c>
    </row>
    <row r="25" spans="2:14" ht="12.75">
      <c r="B25" s="10" t="s">
        <v>33</v>
      </c>
      <c r="C25" s="11">
        <v>980000</v>
      </c>
      <c r="D25" s="10">
        <v>950021</v>
      </c>
      <c r="E25" s="10">
        <f t="shared" si="2"/>
        <v>29979</v>
      </c>
      <c r="G25" s="10">
        <f t="shared" si="3"/>
        <v>980000</v>
      </c>
      <c r="H25" s="1">
        <v>980000</v>
      </c>
      <c r="I25" s="1">
        <f t="shared" si="4"/>
        <v>100</v>
      </c>
      <c r="J25" s="1">
        <f t="shared" si="5"/>
        <v>29979</v>
      </c>
      <c r="N25" s="11">
        <v>980000</v>
      </c>
    </row>
    <row r="26" spans="2:14" ht="12.75">
      <c r="B26" s="10" t="s">
        <v>34</v>
      </c>
      <c r="C26" s="11">
        <v>985000</v>
      </c>
      <c r="D26" s="10">
        <v>960021</v>
      </c>
      <c r="E26" s="10">
        <f t="shared" si="2"/>
        <v>24979</v>
      </c>
      <c r="F26" s="10">
        <v>50000</v>
      </c>
      <c r="G26" s="10">
        <f t="shared" si="3"/>
        <v>1035000</v>
      </c>
      <c r="H26" s="1">
        <v>990000</v>
      </c>
      <c r="I26" s="1">
        <f t="shared" si="4"/>
        <v>99.4949494949495</v>
      </c>
      <c r="J26" s="1">
        <f t="shared" si="5"/>
        <v>29979</v>
      </c>
      <c r="K26" s="1"/>
      <c r="N26" s="11">
        <v>1010000</v>
      </c>
    </row>
    <row r="27" spans="2:14" ht="12.75">
      <c r="B27" s="10" t="s">
        <v>35</v>
      </c>
      <c r="C27" s="11">
        <v>985000</v>
      </c>
      <c r="D27" s="10">
        <v>960021</v>
      </c>
      <c r="E27" s="10">
        <f t="shared" si="2"/>
        <v>24979</v>
      </c>
      <c r="F27" s="10">
        <v>50000</v>
      </c>
      <c r="G27" s="10">
        <f t="shared" si="3"/>
        <v>1035000</v>
      </c>
      <c r="H27" s="1">
        <v>990000</v>
      </c>
      <c r="I27" s="1">
        <f t="shared" si="4"/>
        <v>99.4949494949495</v>
      </c>
      <c r="J27" s="1">
        <f t="shared" si="5"/>
        <v>29979</v>
      </c>
      <c r="K27" s="1"/>
      <c r="N27" s="11">
        <v>1035000</v>
      </c>
    </row>
    <row r="28" spans="2:14" ht="12.75">
      <c r="B28" s="10" t="s">
        <v>36</v>
      </c>
      <c r="C28" s="11">
        <v>985000</v>
      </c>
      <c r="D28" s="10">
        <v>960021</v>
      </c>
      <c r="E28" s="10">
        <f t="shared" si="2"/>
        <v>24979</v>
      </c>
      <c r="F28" s="10">
        <v>50000</v>
      </c>
      <c r="G28" s="10">
        <f t="shared" si="3"/>
        <v>1035000</v>
      </c>
      <c r="H28" s="1">
        <v>990000</v>
      </c>
      <c r="I28" s="1">
        <f t="shared" si="4"/>
        <v>99.4949494949495</v>
      </c>
      <c r="J28" s="1">
        <f t="shared" si="5"/>
        <v>29979</v>
      </c>
      <c r="N28" s="11">
        <v>985000</v>
      </c>
    </row>
    <row r="29" spans="2:14" ht="12.75">
      <c r="B29" s="10" t="s">
        <v>37</v>
      </c>
      <c r="C29" s="11">
        <v>985000</v>
      </c>
      <c r="D29" s="10">
        <v>960021</v>
      </c>
      <c r="E29" s="10">
        <f t="shared" si="2"/>
        <v>24979</v>
      </c>
      <c r="F29" s="10">
        <v>50000</v>
      </c>
      <c r="G29" s="10">
        <f t="shared" si="3"/>
        <v>1035000</v>
      </c>
      <c r="H29" s="1">
        <v>990000</v>
      </c>
      <c r="I29" s="1">
        <f t="shared" si="4"/>
        <v>99.4949494949495</v>
      </c>
      <c r="J29" s="1">
        <f t="shared" si="5"/>
        <v>29979</v>
      </c>
      <c r="N29" s="11">
        <v>1030000</v>
      </c>
    </row>
    <row r="30" spans="2:14" ht="12.75">
      <c r="B30" s="10" t="s">
        <v>38</v>
      </c>
      <c r="C30" s="11">
        <v>985000</v>
      </c>
      <c r="D30" s="10">
        <v>960021</v>
      </c>
      <c r="E30" s="10">
        <f t="shared" si="2"/>
        <v>24979</v>
      </c>
      <c r="F30" s="10">
        <v>50000</v>
      </c>
      <c r="G30" s="10">
        <f t="shared" si="3"/>
        <v>1035000</v>
      </c>
      <c r="H30" s="1">
        <v>990000</v>
      </c>
      <c r="I30" s="1">
        <f t="shared" si="4"/>
        <v>99.4949494949495</v>
      </c>
      <c r="J30" s="1">
        <f t="shared" si="5"/>
        <v>29979</v>
      </c>
      <c r="N30" s="11">
        <v>1030000</v>
      </c>
    </row>
    <row r="31" spans="2:14" ht="12.75">
      <c r="B31" s="10" t="s">
        <v>39</v>
      </c>
      <c r="C31" s="11">
        <v>985000</v>
      </c>
      <c r="D31" s="10">
        <v>960021</v>
      </c>
      <c r="E31" s="10">
        <f t="shared" si="2"/>
        <v>24979</v>
      </c>
      <c r="F31" s="10">
        <v>50000</v>
      </c>
      <c r="G31" s="10">
        <f t="shared" si="3"/>
        <v>1035000</v>
      </c>
      <c r="H31" s="1">
        <v>990000</v>
      </c>
      <c r="I31" s="1">
        <f t="shared" si="4"/>
        <v>99.4949494949495</v>
      </c>
      <c r="J31" s="1">
        <f t="shared" si="5"/>
        <v>29979</v>
      </c>
      <c r="N31" s="11">
        <v>985000</v>
      </c>
    </row>
    <row r="32" spans="2:14" ht="12.75">
      <c r="B32" s="10" t="s">
        <v>42</v>
      </c>
      <c r="C32" s="11">
        <v>995000</v>
      </c>
      <c r="D32" s="10">
        <v>970000</v>
      </c>
      <c r="E32" s="10">
        <f t="shared" si="2"/>
        <v>25000</v>
      </c>
      <c r="F32" s="10">
        <v>50000</v>
      </c>
      <c r="G32" s="10">
        <f t="shared" si="3"/>
        <v>1045000</v>
      </c>
      <c r="H32" s="1">
        <v>1000000</v>
      </c>
      <c r="I32" s="1">
        <f t="shared" si="4"/>
        <v>99.5</v>
      </c>
      <c r="J32" s="1">
        <f t="shared" si="5"/>
        <v>30000</v>
      </c>
      <c r="N32" s="11">
        <v>1030000</v>
      </c>
    </row>
    <row r="33" spans="2:14" ht="12.75">
      <c r="B33" s="10" t="s">
        <v>40</v>
      </c>
      <c r="C33" s="11">
        <v>995000</v>
      </c>
      <c r="D33" s="10">
        <v>970000</v>
      </c>
      <c r="E33" s="10">
        <f t="shared" si="2"/>
        <v>25000</v>
      </c>
      <c r="F33" s="10">
        <v>50000</v>
      </c>
      <c r="G33" s="10">
        <f t="shared" si="3"/>
        <v>1045000</v>
      </c>
      <c r="H33" s="1">
        <v>1000000</v>
      </c>
      <c r="I33" s="1">
        <f t="shared" si="4"/>
        <v>99.5</v>
      </c>
      <c r="J33" s="1">
        <f t="shared" si="5"/>
        <v>30000</v>
      </c>
      <c r="N33" s="11">
        <v>995000</v>
      </c>
    </row>
    <row r="34" spans="2:14" ht="12.75">
      <c r="B34" s="10" t="s">
        <v>41</v>
      </c>
      <c r="C34" s="11">
        <v>995000</v>
      </c>
      <c r="D34" s="10">
        <v>970000</v>
      </c>
      <c r="E34" s="10">
        <f t="shared" si="2"/>
        <v>25000</v>
      </c>
      <c r="F34" s="10">
        <v>50000</v>
      </c>
      <c r="G34" s="10">
        <f t="shared" si="3"/>
        <v>1045000</v>
      </c>
      <c r="H34" s="1">
        <v>1000000</v>
      </c>
      <c r="I34" s="1">
        <f t="shared" si="4"/>
        <v>99.5</v>
      </c>
      <c r="J34" s="1">
        <f t="shared" si="5"/>
        <v>30000</v>
      </c>
      <c r="K34" s="1"/>
      <c r="L34" s="1"/>
      <c r="M34" s="1"/>
      <c r="N34" s="11">
        <v>1020000</v>
      </c>
    </row>
    <row r="35" spans="3:14" ht="12.75">
      <c r="C35" s="11">
        <f aca="true" t="shared" si="6" ref="C35:H35">SUM(C23:C34)</f>
        <v>11835000</v>
      </c>
      <c r="D35" s="10">
        <f t="shared" si="6"/>
        <v>11520189</v>
      </c>
      <c r="E35" s="10">
        <f t="shared" si="6"/>
        <v>314811</v>
      </c>
      <c r="F35" s="10">
        <f t="shared" si="6"/>
        <v>450000</v>
      </c>
      <c r="G35" s="10">
        <f t="shared" si="6"/>
        <v>12285000</v>
      </c>
      <c r="H35" s="1">
        <f t="shared" si="6"/>
        <v>11880000</v>
      </c>
      <c r="K35" s="1"/>
      <c r="L35" s="1"/>
      <c r="M35" s="1"/>
      <c r="N35" s="1">
        <f>SUM(N23:N34)</f>
        <v>12090000</v>
      </c>
    </row>
    <row r="36" spans="11:14" ht="12.75">
      <c r="K36" s="1"/>
      <c r="L36" s="1"/>
      <c r="M36" s="1"/>
      <c r="N36" s="1">
        <f>SUM(N35-C35)</f>
        <v>255000</v>
      </c>
    </row>
    <row r="37" spans="11:14" ht="12.75">
      <c r="K37" s="1">
        <v>980000</v>
      </c>
      <c r="L37" s="1"/>
      <c r="M37" s="1"/>
      <c r="N37" s="1"/>
    </row>
    <row r="38" spans="7:14" ht="12.75">
      <c r="G38" s="10">
        <f>SUM(G35-C35)</f>
        <v>450000</v>
      </c>
      <c r="K38" s="1">
        <v>0.5</v>
      </c>
      <c r="L38" s="1"/>
      <c r="M38" s="1"/>
      <c r="N38" s="1"/>
    </row>
    <row r="39" spans="2:14" ht="12.75">
      <c r="B39" s="10" t="s">
        <v>31</v>
      </c>
      <c r="C39" s="10">
        <v>50000</v>
      </c>
      <c r="K39" s="1">
        <f>SUM(K37*K38/100)</f>
        <v>4900</v>
      </c>
      <c r="L39" s="1"/>
      <c r="M39" s="1"/>
      <c r="N39" s="1"/>
    </row>
    <row r="40" spans="2:14" ht="12.75">
      <c r="B40" s="10" t="s">
        <v>32</v>
      </c>
      <c r="K40" s="1">
        <f>SUM(K37+K39)</f>
        <v>984900</v>
      </c>
      <c r="L40" s="1"/>
      <c r="M40" s="1"/>
      <c r="N40" s="1"/>
    </row>
    <row r="41" spans="2:14" ht="12.75">
      <c r="B41" s="10" t="s">
        <v>33</v>
      </c>
      <c r="K41" s="1">
        <v>1</v>
      </c>
      <c r="L41" s="1"/>
      <c r="M41" s="1"/>
      <c r="N41" s="11">
        <v>980000</v>
      </c>
    </row>
    <row r="42" spans="2:14" ht="12.75">
      <c r="B42" s="10" t="s">
        <v>34</v>
      </c>
      <c r="C42" s="10">
        <v>50000</v>
      </c>
      <c r="K42" s="1">
        <f>SUM(K40*K41/100)</f>
        <v>9849</v>
      </c>
      <c r="L42" s="1"/>
      <c r="M42" s="1"/>
      <c r="N42" s="11">
        <v>980000</v>
      </c>
    </row>
    <row r="43" spans="2:14" ht="12.75">
      <c r="B43" s="10" t="s">
        <v>35</v>
      </c>
      <c r="C43" s="10">
        <v>50000</v>
      </c>
      <c r="K43" s="1">
        <f>SUM(K42+K40)</f>
        <v>994749</v>
      </c>
      <c r="L43" s="1"/>
      <c r="M43" s="1"/>
      <c r="N43" s="11">
        <v>980000</v>
      </c>
    </row>
    <row r="44" spans="2:14" ht="12.75">
      <c r="B44" s="10" t="s">
        <v>36</v>
      </c>
      <c r="N44" s="11">
        <v>985000</v>
      </c>
    </row>
    <row r="45" spans="2:14" ht="12.75">
      <c r="B45" s="10" t="s">
        <v>37</v>
      </c>
      <c r="C45" s="10">
        <v>50000</v>
      </c>
      <c r="N45" s="11">
        <v>985000</v>
      </c>
    </row>
    <row r="46" spans="2:14" ht="12.75">
      <c r="B46" s="10" t="s">
        <v>38</v>
      </c>
      <c r="C46" s="10">
        <v>50000</v>
      </c>
      <c r="N46" s="11">
        <v>985000</v>
      </c>
    </row>
    <row r="47" spans="2:14" ht="12.75">
      <c r="B47" s="10" t="s">
        <v>39</v>
      </c>
      <c r="N47" s="11">
        <v>985000</v>
      </c>
    </row>
    <row r="48" spans="2:14" ht="12.75">
      <c r="B48" s="10" t="s">
        <v>42</v>
      </c>
      <c r="C48" s="10">
        <v>50000</v>
      </c>
      <c r="N48" s="11">
        <v>985000</v>
      </c>
    </row>
    <row r="49" spans="2:14" ht="12.75">
      <c r="B49" s="10" t="s">
        <v>40</v>
      </c>
      <c r="N49" s="11">
        <v>985000</v>
      </c>
    </row>
    <row r="50" spans="2:14" ht="12.75">
      <c r="B50" s="10" t="s">
        <v>41</v>
      </c>
      <c r="C50" s="10">
        <v>50000</v>
      </c>
      <c r="N50" s="11">
        <v>995000</v>
      </c>
    </row>
    <row r="51" spans="3:14" ht="12.75">
      <c r="C51" s="10">
        <f>SUM(C39:C50)</f>
        <v>350000</v>
      </c>
      <c r="N51" s="11">
        <v>995000</v>
      </c>
    </row>
    <row r="52" ht="12.75">
      <c r="N52" s="11">
        <v>995000</v>
      </c>
    </row>
    <row r="134" spans="3:4" ht="12.75">
      <c r="C134" s="10">
        <v>25000000</v>
      </c>
      <c r="D134" s="10">
        <v>1000000</v>
      </c>
    </row>
    <row r="135" spans="3:4" ht="12.75">
      <c r="C135" s="10">
        <f>SUM(C134/4)</f>
        <v>6250000</v>
      </c>
      <c r="D135" s="10">
        <f>SUM(D134/4)</f>
        <v>250000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direktor</dc:creator>
  <cp:keywords/>
  <dc:description/>
  <cp:lastModifiedBy>JPZUZS Obrenovac</cp:lastModifiedBy>
  <cp:lastPrinted>2014-02-11T13:05:09Z</cp:lastPrinted>
  <dcterms:created xsi:type="dcterms:W3CDTF">2008-12-18T08:04:44Z</dcterms:created>
  <dcterms:modified xsi:type="dcterms:W3CDTF">2014-02-11T13:05:14Z</dcterms:modified>
  <cp:category/>
  <cp:version/>
  <cp:contentType/>
  <cp:contentStatus/>
</cp:coreProperties>
</file>