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<sst xmlns="http://schemas.openxmlformats.org/spreadsheetml/2006/main" count="89" uniqueCount="65">
  <si>
    <t>Социјални доприноси на терет послодавца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</si>
  <si>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</si>
  <si>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</si>
  <si>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</si>
  <si>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</si>
  <si>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</si>
  <si>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</si>
  <si>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</si>
  <si>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</si>
  <si>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</si>
  <si>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</si>
  <si>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>Машине и опрема</t>
  </si>
  <si>
    <t xml:space="preserve">Опис 
</t>
  </si>
  <si>
    <t>Закуп имовине и опреме</t>
  </si>
  <si>
    <t>Остали трошкови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</si>
  <si>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</si>
  <si>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</si>
  <si>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</si>
  <si>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</si>
  <si>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</si>
  <si>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</si>
  <si>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</si>
  <si>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</si>
  <si>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</si>
  <si>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образовање</t>
  </si>
  <si>
    <t>Материјали за саобраћај</t>
  </si>
  <si>
    <t>Материјали за посебне намене</t>
  </si>
  <si>
    <t>Материјали за одржавање хигијене</t>
  </si>
  <si>
    <t>Обавезне таксе</t>
  </si>
  <si>
    <t>Административна опрема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</si>
  <si>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</si>
  <si>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</si>
  <si>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</si>
  <si>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</si>
  <si>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</si>
  <si>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</si>
  <si>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</si>
  <si>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</si>
  <si>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</si>
  <si>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NOVEMBAR</t>
  </si>
  <si>
    <t>DECEMBAR</t>
  </si>
  <si>
    <t>OKTOBAR</t>
  </si>
  <si>
    <t>Плате,додаци и накнаде запослених (зараде)</t>
  </si>
  <si>
    <t>Породиљско боловање</t>
  </si>
  <si>
    <t>Накнаде трошкова за превоз на посао и са посла</t>
  </si>
  <si>
    <t>Накнаде члановима управних и надзорних одбора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</si>
  <si>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</si>
  <si>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</si>
  <si>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</si>
  <si>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</si>
  <si>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Синт. конто</t>
  </si>
  <si>
    <t xml:space="preserve">Приходи  из
буџета за период од 01.04. до 30.06.2014.године </t>
  </si>
  <si>
    <t xml:space="preserve">Меморандумске ставке за рефундацију расхода за период од 01.04. до 30.06.2014.године </t>
  </si>
  <si>
    <t xml:space="preserve">Укупно за период од 01.04. до 30.06.2014.године </t>
  </si>
  <si>
    <t xml:space="preserve">Трошкови осигурања </t>
  </si>
  <si>
    <t>УКУПНИ РАСХОДИ И ИЗДАЦИ:</t>
  </si>
  <si>
    <t>Текуће поправке и одржавање објеката</t>
  </si>
  <si>
    <t xml:space="preserve">Приходи  из
буџета за период од 01.01. до 30.06.2014.године </t>
  </si>
  <si>
    <t xml:space="preserve">Меморандумске ставке за рефундацију расхода за период од 01.01. до 30.06.2014.године </t>
  </si>
  <si>
    <t xml:space="preserve">Укупно за период од 01.01. до 30.06.2014.године </t>
  </si>
  <si>
    <t>ПЛАН РАСХОДА И ИЗДАТАКА  ЗА ПЕРИОД ОД  01.01. ДО 30.06.2014.ГОДИНЕ - КЛАСИЧАН ДЕО</t>
  </si>
  <si>
    <t>Табела 4.1.2.А</t>
  </si>
  <si>
    <t xml:space="preserve">Приходи  из
буџета за период од 01.01. до 31.03.2014.године-ПРОЦЕНА ИЗВРШЕЊА </t>
  </si>
  <si>
    <t>Меморандумске ставке за рефундацију расхода за период од 01.01. до 31.03.2014.године-ПРОЦЕНА ИЗВРШЕЊА</t>
  </si>
  <si>
    <t>Укупно за период од 01.01. до 31.03.2014.године-ПРОЦЕНА ИЗВРШЕЊА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</si>
</sst>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8" fillId="32" borderId="12" xfId="0" applyFont="1" applyFill="1" applyBorder="1" applyAlignment="1">
      <alignment wrapText="1"/>
    </xf>
    <xf numFmtId="4" fontId="8" fillId="32" borderId="12" xfId="0" applyNumberFormat="1" applyFont="1" applyFill="1" applyBorder="1" applyAlignment="1">
      <alignment/>
    </xf>
    <xf numFmtId="4" fontId="8" fillId="32" borderId="13" xfId="0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wrapText="1"/>
    </xf>
    <xf numFmtId="4" fontId="8" fillId="0" borderId="15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wrapText="1"/>
    </xf>
    <xf numFmtId="4" fontId="8" fillId="0" borderId="19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wrapText="1"/>
    </xf>
    <xf numFmtId="4" fontId="8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wrapText="1"/>
    </xf>
    <xf numFmtId="4" fontId="8" fillId="0" borderId="25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 wrapText="1"/>
    </xf>
    <xf numFmtId="4" fontId="8" fillId="0" borderId="28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7" fillId="0" borderId="30" xfId="0" applyFont="1" applyBorder="1" applyAlignment="1">
      <alignment wrapText="1"/>
    </xf>
    <xf numFmtId="4" fontId="7" fillId="0" borderId="3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0" fontId="7" fillId="33" borderId="29" xfId="0" applyFont="1" applyFill="1" applyBorder="1" applyAlignment="1">
      <alignment/>
    </xf>
    <xf numFmtId="0" fontId="7" fillId="33" borderId="30" xfId="0" applyFont="1" applyFill="1" applyBorder="1" applyAlignment="1">
      <alignment wrapText="1"/>
    </xf>
    <xf numFmtId="4" fontId="7" fillId="33" borderId="30" xfId="0" applyNumberFormat="1" applyFont="1" applyFill="1" applyBorder="1" applyAlignment="1">
      <alignment/>
    </xf>
    <xf numFmtId="4" fontId="7" fillId="33" borderId="31" xfId="0" applyNumberFormat="1" applyFont="1" applyFill="1" applyBorder="1" applyAlignment="1">
      <alignment/>
    </xf>
    <xf numFmtId="0" fontId="7" fillId="32" borderId="32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4" fontId="7" fillId="33" borderId="12" xfId="0" applyNumberFormat="1" applyFont="1" applyFill="1" applyBorder="1" applyAlignment="1">
      <alignment/>
    </xf>
    <xf numFmtId="4" fontId="7" fillId="33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33" xfId="0" applyFont="1" applyBorder="1" applyAlignment="1">
      <alignment horizontal="center" vertical="center" wrapText="1"/>
    </xf>
    <xf numFmtId="4" fontId="6" fillId="0" borderId="0" xfId="0" applyNumberFormat="1" applyFont="1" applyAlignment="1">
      <alignment wrapText="1"/>
    </xf>
    <xf numFmtId="4" fontId="10" fillId="0" borderId="0" xfId="0" applyNumberFormat="1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33" xfId="0" applyNumberFormat="1" applyFont="1" applyBorder="1" applyAlignment="1">
      <alignment horizontal="center" vertical="center" wrapText="1"/>
    </xf>
    <xf numFmtId="4" fontId="7" fillId="33" borderId="30" xfId="0" applyNumberFormat="1" applyFont="1" applyFill="1" applyBorder="1" applyAlignment="1">
      <alignment wrapText="1"/>
    </xf>
    <xf numFmtId="4" fontId="8" fillId="32" borderId="12" xfId="0" applyNumberFormat="1" applyFont="1" applyFill="1" applyBorder="1" applyAlignment="1">
      <alignment wrapText="1"/>
    </xf>
    <xf numFmtId="4" fontId="7" fillId="33" borderId="12" xfId="0" applyNumberFormat="1" applyFont="1" applyFill="1" applyBorder="1" applyAlignment="1">
      <alignment wrapText="1"/>
    </xf>
    <xf numFmtId="4" fontId="8" fillId="0" borderId="15" xfId="0" applyNumberFormat="1" applyFont="1" applyBorder="1" applyAlignment="1">
      <alignment wrapText="1"/>
    </xf>
    <xf numFmtId="4" fontId="8" fillId="0" borderId="19" xfId="0" applyNumberFormat="1" applyFont="1" applyBorder="1" applyAlignment="1">
      <alignment wrapText="1"/>
    </xf>
    <xf numFmtId="4" fontId="8" fillId="0" borderId="22" xfId="0" applyNumberFormat="1" applyFont="1" applyBorder="1" applyAlignment="1">
      <alignment wrapText="1"/>
    </xf>
    <xf numFmtId="4" fontId="8" fillId="0" borderId="25" xfId="0" applyNumberFormat="1" applyFont="1" applyBorder="1" applyAlignment="1">
      <alignment wrapText="1"/>
    </xf>
    <xf numFmtId="4" fontId="7" fillId="33" borderId="31" xfId="0" applyNumberFormat="1" applyFont="1" applyFill="1" applyBorder="1" applyAlignment="1">
      <alignment wrapText="1"/>
    </xf>
    <xf numFmtId="4" fontId="8" fillId="0" borderId="28" xfId="0" applyNumberFormat="1" applyFont="1" applyBorder="1" applyAlignment="1">
      <alignment wrapText="1"/>
    </xf>
    <xf numFmtId="4" fontId="7" fillId="0" borderId="30" xfId="0" applyNumberFormat="1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4" fontId="7" fillId="34" borderId="30" xfId="0" applyNumberFormat="1" applyFont="1" applyFill="1" applyBorder="1" applyAlignment="1">
      <alignment wrapText="1"/>
    </xf>
    <xf numFmtId="4" fontId="7" fillId="34" borderId="15" xfId="0" applyNumberFormat="1" applyFont="1" applyFill="1" applyBorder="1" applyAlignment="1">
      <alignment/>
    </xf>
    <xf numFmtId="4" fontId="7" fillId="34" borderId="16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4" fontId="8" fillId="34" borderId="15" xfId="0" applyNumberFormat="1" applyFont="1" applyFill="1" applyBorder="1" applyAlignment="1">
      <alignment wrapText="1"/>
    </xf>
    <xf numFmtId="4" fontId="8" fillId="34" borderId="30" xfId="0" applyNumberFormat="1" applyFont="1" applyFill="1" applyBorder="1" applyAlignment="1">
      <alignment wrapText="1"/>
    </xf>
    <xf numFmtId="0" fontId="8" fillId="34" borderId="14" xfId="0" applyFont="1" applyFill="1" applyBorder="1" applyAlignment="1">
      <alignment/>
    </xf>
    <xf numFmtId="4" fontId="8" fillId="34" borderId="34" xfId="0" applyNumberFormat="1" applyFont="1" applyFill="1" applyBorder="1" applyAlignment="1">
      <alignment wrapText="1"/>
    </xf>
    <xf numFmtId="4" fontId="7" fillId="34" borderId="3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3"/>
  <sheetViews>
    <sheetView tabSelected="1" zoomScalePageLayoutView="0" workbookViewId="0" topLeftCell="C40">
      <selection activeCell="F5" sqref="F5"/>
    </sheetView>
  </sheetViews>
  <sheetFormatPr defaultColWidth="9.140625" defaultRowHeight="12.75"/>
  <cols>
    <col min="1" max="1" width="13.00390625" style="8" customWidth="1"/>
    <col min="2" max="2" width="50.421875" style="9" customWidth="1"/>
    <col min="3" max="3" width="21.7109375" style="63" customWidth="1"/>
    <col min="4" max="4" width="21.421875" style="63" customWidth="1"/>
    <col min="5" max="5" width="20.140625" style="63" customWidth="1"/>
    <col min="6" max="6" width="20.140625" style="8" customWidth="1"/>
    <col min="7" max="7" width="23.28125" style="8" customWidth="1"/>
    <col min="8" max="11" width="20.421875" style="8" customWidth="1"/>
    <col min="13" max="14" width="10.140625" style="0" bestFit="1" customWidth="1"/>
    <col min="15" max="15" width="9.28125" style="0" bestFit="1" customWidth="1"/>
  </cols>
  <sheetData>
    <row r="1" ht="20.25" customHeight="1"/>
    <row r="2" ht="20.25" customHeight="1">
      <c r="A2" s="58" t="s">
        <v>61</v>
      </c>
    </row>
    <row r="3" spans="1:11" s="61" customFormat="1" ht="36.75" customHeight="1">
      <c r="A3" s="59"/>
      <c r="B3" s="60" t="s">
        <v>60</v>
      </c>
      <c r="C3" s="64"/>
      <c r="D3" s="64"/>
      <c r="E3" s="64"/>
      <c r="F3" s="59"/>
      <c r="G3" s="59"/>
      <c r="H3" s="59"/>
      <c r="I3" s="59"/>
      <c r="J3" s="59"/>
      <c r="K3" s="59"/>
    </row>
    <row r="4" ht="21.75" customHeight="1" thickBot="1"/>
    <row r="5" spans="1:11" ht="85.5" customHeight="1" thickBot="1">
      <c r="A5" s="10" t="s">
        <v>50</v>
      </c>
      <c r="B5" s="11" t="s">
        <v>12</v>
      </c>
      <c r="C5" s="65" t="s">
        <v>62</v>
      </c>
      <c r="D5" s="65" t="s">
        <v>63</v>
      </c>
      <c r="E5" s="66" t="s">
        <v>64</v>
      </c>
      <c r="F5" s="12" t="s">
        <v>51</v>
      </c>
      <c r="G5" s="12" t="s">
        <v>52</v>
      </c>
      <c r="H5" s="62" t="s">
        <v>53</v>
      </c>
      <c r="I5" s="12" t="s">
        <v>57</v>
      </c>
      <c r="J5" s="12" t="s">
        <v>58</v>
      </c>
      <c r="K5" s="62" t="s">
        <v>59</v>
      </c>
    </row>
    <row r="6" spans="1:11" s="5" customFormat="1" ht="22.5" customHeight="1" thickBot="1">
      <c r="A6" s="49">
        <v>411100</v>
      </c>
      <c r="B6" s="50" t="s">
        <v>42</v>
      </c>
      <c r="C6" s="67">
        <v>2732742</v>
      </c>
      <c r="D6" s="67">
        <v>0</v>
      </c>
      <c r="E6" s="67">
        <f>SUM(C6:D6)</f>
        <v>2732742</v>
      </c>
      <c r="F6" s="51">
        <v>2902000</v>
      </c>
      <c r="G6" s="51">
        <v>0</v>
      </c>
      <c r="H6" s="52">
        <f>SUM(F6+G6)</f>
        <v>2902000</v>
      </c>
      <c r="I6" s="52">
        <f>SUM(C6+F6)</f>
        <v>5634742</v>
      </c>
      <c r="J6" s="52">
        <f>SUM(D6+G6)</f>
        <v>0</v>
      </c>
      <c r="K6" s="52">
        <f>SUM(E6+H6)</f>
        <v>5634742</v>
      </c>
    </row>
    <row r="7" spans="1:11" s="5" customFormat="1" ht="30" customHeight="1" thickBot="1">
      <c r="A7" s="49">
        <v>412000</v>
      </c>
      <c r="B7" s="50" t="s">
        <v>0</v>
      </c>
      <c r="C7" s="67">
        <v>489163</v>
      </c>
      <c r="D7" s="67">
        <v>0</v>
      </c>
      <c r="E7" s="67">
        <f aca="true" t="shared" si="0" ref="E7:E44">SUM(C7:D7)</f>
        <v>489163</v>
      </c>
      <c r="F7" s="51">
        <v>519458</v>
      </c>
      <c r="G7" s="51">
        <v>0</v>
      </c>
      <c r="H7" s="52">
        <f>SUM(F7+G7)</f>
        <v>519458</v>
      </c>
      <c r="I7" s="52">
        <f>SUM(C7+F7)</f>
        <v>1008621</v>
      </c>
      <c r="J7" s="52">
        <f aca="true" t="shared" si="1" ref="J7:J44">SUM(D7+G7)</f>
        <v>0</v>
      </c>
      <c r="K7" s="52">
        <f aca="true" t="shared" si="2" ref="K7:K44">SUM(E7+H7)</f>
        <v>1008621</v>
      </c>
    </row>
    <row r="8" spans="1:11" s="5" customFormat="1" ht="22.5" customHeight="1" thickBot="1">
      <c r="A8" s="49">
        <v>414000</v>
      </c>
      <c r="B8" s="50" t="s">
        <v>1</v>
      </c>
      <c r="C8" s="67">
        <f>SUM(C9)</f>
        <v>84445</v>
      </c>
      <c r="D8" s="67">
        <f>SUM(D9)</f>
        <v>168929</v>
      </c>
      <c r="E8" s="67">
        <f t="shared" si="0"/>
        <v>253374</v>
      </c>
      <c r="F8" s="51">
        <f>SUM(F9:F9)</f>
        <v>40000</v>
      </c>
      <c r="G8" s="51">
        <f>SUM(G9:G9)</f>
        <v>85000</v>
      </c>
      <c r="H8" s="52">
        <f>SUM(F8+G8)</f>
        <v>125000</v>
      </c>
      <c r="I8" s="52">
        <f aca="true" t="shared" si="3" ref="I8:I44">SUM(C8+F8)</f>
        <v>124445</v>
      </c>
      <c r="J8" s="52">
        <f t="shared" si="1"/>
        <v>253929</v>
      </c>
      <c r="K8" s="52">
        <f t="shared" si="2"/>
        <v>378374</v>
      </c>
    </row>
    <row r="9" spans="1:11" s="5" customFormat="1" ht="22.5" customHeight="1" thickBot="1">
      <c r="A9" s="53">
        <v>414111</v>
      </c>
      <c r="B9" s="13" t="s">
        <v>43</v>
      </c>
      <c r="C9" s="68">
        <v>84445</v>
      </c>
      <c r="D9" s="68">
        <v>168929</v>
      </c>
      <c r="E9" s="80">
        <f t="shared" si="0"/>
        <v>253374</v>
      </c>
      <c r="F9" s="14">
        <v>40000</v>
      </c>
      <c r="G9" s="14">
        <v>85000</v>
      </c>
      <c r="H9" s="15">
        <f>SUM(F9:G9)</f>
        <v>125000</v>
      </c>
      <c r="I9" s="88">
        <f t="shared" si="3"/>
        <v>124445</v>
      </c>
      <c r="J9" s="88">
        <f t="shared" si="1"/>
        <v>253929</v>
      </c>
      <c r="K9" s="88">
        <f t="shared" si="2"/>
        <v>378374</v>
      </c>
    </row>
    <row r="10" spans="1:11" s="5" customFormat="1" ht="22.5" customHeight="1" thickBot="1">
      <c r="A10" s="54">
        <v>415000</v>
      </c>
      <c r="B10" s="55" t="s">
        <v>2</v>
      </c>
      <c r="C10" s="69">
        <f>SUM(C11)</f>
        <v>53753</v>
      </c>
      <c r="D10" s="69">
        <f>SUM(D11)</f>
        <v>0</v>
      </c>
      <c r="E10" s="67">
        <f t="shared" si="0"/>
        <v>53753</v>
      </c>
      <c r="F10" s="56">
        <f>SUM(F11)</f>
        <v>110000</v>
      </c>
      <c r="G10" s="56">
        <f>SUM(G11)</f>
        <v>0</v>
      </c>
      <c r="H10" s="57">
        <f aca="true" t="shared" si="4" ref="H10:H32">SUM(F10+G10)</f>
        <v>110000</v>
      </c>
      <c r="I10" s="52">
        <f t="shared" si="3"/>
        <v>163753</v>
      </c>
      <c r="J10" s="52">
        <f t="shared" si="1"/>
        <v>0</v>
      </c>
      <c r="K10" s="52">
        <f t="shared" si="2"/>
        <v>163753</v>
      </c>
    </row>
    <row r="11" spans="1:11" ht="22.5" customHeight="1" thickBot="1">
      <c r="A11" s="16">
        <v>415112</v>
      </c>
      <c r="B11" s="17" t="s">
        <v>44</v>
      </c>
      <c r="C11" s="70">
        <v>53753</v>
      </c>
      <c r="D11" s="70"/>
      <c r="E11" s="80">
        <f t="shared" si="0"/>
        <v>53753</v>
      </c>
      <c r="F11" s="18">
        <v>110000</v>
      </c>
      <c r="G11" s="18">
        <v>0</v>
      </c>
      <c r="H11" s="19">
        <f t="shared" si="4"/>
        <v>110000</v>
      </c>
      <c r="I11" s="88">
        <f t="shared" si="3"/>
        <v>163753</v>
      </c>
      <c r="J11" s="88">
        <f t="shared" si="1"/>
        <v>0</v>
      </c>
      <c r="K11" s="88">
        <f t="shared" si="2"/>
        <v>163753</v>
      </c>
    </row>
    <row r="12" spans="1:11" s="5" customFormat="1" ht="29.25" customHeight="1" thickBot="1">
      <c r="A12" s="49">
        <v>416000</v>
      </c>
      <c r="B12" s="50" t="s">
        <v>3</v>
      </c>
      <c r="C12" s="67">
        <f>SUM(C13)</f>
        <v>61729</v>
      </c>
      <c r="D12" s="67">
        <f>SUM(D13)</f>
        <v>0</v>
      </c>
      <c r="E12" s="67">
        <f t="shared" si="0"/>
        <v>61729</v>
      </c>
      <c r="F12" s="51">
        <f>SUM(F13:F13)</f>
        <v>95000</v>
      </c>
      <c r="G12" s="51">
        <f>SUM(G13:G13)</f>
        <v>0</v>
      </c>
      <c r="H12" s="51">
        <f>SUM(H13:H13)</f>
        <v>95000</v>
      </c>
      <c r="I12" s="52">
        <f t="shared" si="3"/>
        <v>156729</v>
      </c>
      <c r="J12" s="52">
        <f t="shared" si="1"/>
        <v>0</v>
      </c>
      <c r="K12" s="52">
        <f t="shared" si="2"/>
        <v>156729</v>
      </c>
    </row>
    <row r="13" spans="1:11" ht="22.5" customHeight="1" thickBot="1">
      <c r="A13" s="16">
        <v>416131</v>
      </c>
      <c r="B13" s="17" t="s">
        <v>45</v>
      </c>
      <c r="C13" s="70">
        <v>61729</v>
      </c>
      <c r="D13" s="70">
        <v>0</v>
      </c>
      <c r="E13" s="80">
        <f t="shared" si="0"/>
        <v>61729</v>
      </c>
      <c r="F13" s="18">
        <v>95000</v>
      </c>
      <c r="G13" s="18">
        <v>0</v>
      </c>
      <c r="H13" s="20">
        <f t="shared" si="4"/>
        <v>95000</v>
      </c>
      <c r="I13" s="88">
        <f t="shared" si="3"/>
        <v>156729</v>
      </c>
      <c r="J13" s="88">
        <f t="shared" si="1"/>
        <v>0</v>
      </c>
      <c r="K13" s="88">
        <f t="shared" si="2"/>
        <v>156729</v>
      </c>
    </row>
    <row r="14" spans="1:11" s="5" customFormat="1" ht="22.5" customHeight="1" thickBot="1">
      <c r="A14" s="49">
        <v>421000</v>
      </c>
      <c r="B14" s="50" t="s">
        <v>4</v>
      </c>
      <c r="C14" s="67">
        <f>SUM(C15:C21)</f>
        <v>317787</v>
      </c>
      <c r="D14" s="67">
        <f>SUM(D15:D21)</f>
        <v>0</v>
      </c>
      <c r="E14" s="67">
        <f t="shared" si="0"/>
        <v>317787</v>
      </c>
      <c r="F14" s="51">
        <f>SUM(F15:F21)</f>
        <v>691000</v>
      </c>
      <c r="G14" s="51">
        <f>SUM(G15:G21)</f>
        <v>0</v>
      </c>
      <c r="H14" s="52">
        <f t="shared" si="4"/>
        <v>691000</v>
      </c>
      <c r="I14" s="52">
        <f t="shared" si="3"/>
        <v>1008787</v>
      </c>
      <c r="J14" s="52">
        <f t="shared" si="1"/>
        <v>0</v>
      </c>
      <c r="K14" s="52">
        <f t="shared" si="2"/>
        <v>1008787</v>
      </c>
    </row>
    <row r="15" spans="1:11" ht="22.5" customHeight="1" thickBot="1">
      <c r="A15" s="21">
        <v>421100</v>
      </c>
      <c r="B15" s="22" t="s">
        <v>46</v>
      </c>
      <c r="C15" s="71">
        <v>35000</v>
      </c>
      <c r="D15" s="71">
        <v>0</v>
      </c>
      <c r="E15" s="80">
        <f t="shared" si="0"/>
        <v>35000</v>
      </c>
      <c r="F15" s="23">
        <v>35000</v>
      </c>
      <c r="G15" s="23">
        <v>0</v>
      </c>
      <c r="H15" s="24">
        <f t="shared" si="4"/>
        <v>35000</v>
      </c>
      <c r="I15" s="88">
        <f t="shared" si="3"/>
        <v>70000</v>
      </c>
      <c r="J15" s="88">
        <f t="shared" si="1"/>
        <v>0</v>
      </c>
      <c r="K15" s="88">
        <f t="shared" si="2"/>
        <v>70000</v>
      </c>
    </row>
    <row r="16" spans="1:11" ht="22.5" customHeight="1" thickBot="1">
      <c r="A16" s="25">
        <v>421200</v>
      </c>
      <c r="B16" s="26" t="s">
        <v>47</v>
      </c>
      <c r="C16" s="72">
        <v>44821</v>
      </c>
      <c r="D16" s="71">
        <v>0</v>
      </c>
      <c r="E16" s="80">
        <f t="shared" si="0"/>
        <v>44821</v>
      </c>
      <c r="F16" s="27">
        <v>92000</v>
      </c>
      <c r="G16" s="27">
        <v>0</v>
      </c>
      <c r="H16" s="28">
        <f t="shared" si="4"/>
        <v>92000</v>
      </c>
      <c r="I16" s="88">
        <f t="shared" si="3"/>
        <v>136821</v>
      </c>
      <c r="J16" s="88">
        <f t="shared" si="1"/>
        <v>0</v>
      </c>
      <c r="K16" s="88">
        <f t="shared" si="2"/>
        <v>136821</v>
      </c>
    </row>
    <row r="17" spans="1:11" ht="22.5" customHeight="1" thickBot="1">
      <c r="A17" s="25">
        <v>421300</v>
      </c>
      <c r="B17" s="26" t="s">
        <v>48</v>
      </c>
      <c r="C17" s="72">
        <v>52337</v>
      </c>
      <c r="D17" s="71">
        <v>0</v>
      </c>
      <c r="E17" s="80">
        <f t="shared" si="0"/>
        <v>52337</v>
      </c>
      <c r="F17" s="27">
        <v>120000</v>
      </c>
      <c r="G17" s="27">
        <v>0</v>
      </c>
      <c r="H17" s="28">
        <f t="shared" si="4"/>
        <v>120000</v>
      </c>
      <c r="I17" s="88">
        <f t="shared" si="3"/>
        <v>172337</v>
      </c>
      <c r="J17" s="88">
        <f t="shared" si="1"/>
        <v>0</v>
      </c>
      <c r="K17" s="88">
        <f t="shared" si="2"/>
        <v>172337</v>
      </c>
    </row>
    <row r="18" spans="1:11" ht="22.5" customHeight="1" thickBot="1">
      <c r="A18" s="25">
        <v>421400</v>
      </c>
      <c r="B18" s="26" t="s">
        <v>49</v>
      </c>
      <c r="C18" s="72">
        <v>83058</v>
      </c>
      <c r="D18" s="71">
        <v>0</v>
      </c>
      <c r="E18" s="80">
        <f t="shared" si="0"/>
        <v>83058</v>
      </c>
      <c r="F18" s="27">
        <v>320000</v>
      </c>
      <c r="G18" s="27">
        <v>0</v>
      </c>
      <c r="H18" s="28">
        <f t="shared" si="4"/>
        <v>320000</v>
      </c>
      <c r="I18" s="88">
        <f t="shared" si="3"/>
        <v>403058</v>
      </c>
      <c r="J18" s="88">
        <f t="shared" si="1"/>
        <v>0</v>
      </c>
      <c r="K18" s="88">
        <f t="shared" si="2"/>
        <v>403058</v>
      </c>
    </row>
    <row r="19" spans="1:11" ht="22.5" customHeight="1" thickBot="1">
      <c r="A19" s="25">
        <v>421500</v>
      </c>
      <c r="B19" s="26" t="s">
        <v>54</v>
      </c>
      <c r="C19" s="72">
        <v>0</v>
      </c>
      <c r="D19" s="71">
        <v>0</v>
      </c>
      <c r="E19" s="80">
        <f t="shared" si="0"/>
        <v>0</v>
      </c>
      <c r="F19" s="27">
        <v>60000</v>
      </c>
      <c r="G19" s="27">
        <v>0</v>
      </c>
      <c r="H19" s="28">
        <f t="shared" si="4"/>
        <v>60000</v>
      </c>
      <c r="I19" s="88">
        <f t="shared" si="3"/>
        <v>60000</v>
      </c>
      <c r="J19" s="88">
        <f t="shared" si="1"/>
        <v>0</v>
      </c>
      <c r="K19" s="88">
        <f t="shared" si="2"/>
        <v>60000</v>
      </c>
    </row>
    <row r="20" spans="1:11" ht="22.5" customHeight="1" thickBot="1">
      <c r="A20" s="25">
        <v>421600</v>
      </c>
      <c r="B20" s="26" t="s">
        <v>13</v>
      </c>
      <c r="C20" s="72">
        <v>101071</v>
      </c>
      <c r="D20" s="71">
        <v>0</v>
      </c>
      <c r="E20" s="80">
        <f t="shared" si="0"/>
        <v>101071</v>
      </c>
      <c r="F20" s="27">
        <v>57000</v>
      </c>
      <c r="G20" s="27">
        <v>0</v>
      </c>
      <c r="H20" s="28">
        <f t="shared" si="4"/>
        <v>57000</v>
      </c>
      <c r="I20" s="88">
        <f t="shared" si="3"/>
        <v>158071</v>
      </c>
      <c r="J20" s="88">
        <f t="shared" si="1"/>
        <v>0</v>
      </c>
      <c r="K20" s="88">
        <f t="shared" si="2"/>
        <v>158071</v>
      </c>
    </row>
    <row r="21" spans="1:11" ht="22.5" customHeight="1" thickBot="1">
      <c r="A21" s="29">
        <v>421900</v>
      </c>
      <c r="B21" s="30" t="s">
        <v>14</v>
      </c>
      <c r="C21" s="73">
        <v>1500</v>
      </c>
      <c r="D21" s="71">
        <v>0</v>
      </c>
      <c r="E21" s="80">
        <f t="shared" si="0"/>
        <v>1500</v>
      </c>
      <c r="F21" s="31">
        <v>7000</v>
      </c>
      <c r="G21" s="31">
        <v>0</v>
      </c>
      <c r="H21" s="32">
        <f t="shared" si="4"/>
        <v>7000</v>
      </c>
      <c r="I21" s="88">
        <f t="shared" si="3"/>
        <v>8500</v>
      </c>
      <c r="J21" s="88">
        <f t="shared" si="1"/>
        <v>0</v>
      </c>
      <c r="K21" s="88">
        <f t="shared" si="2"/>
        <v>8500</v>
      </c>
    </row>
    <row r="22" spans="1:11" s="5" customFormat="1" ht="22.5" customHeight="1" thickBot="1">
      <c r="A22" s="49">
        <v>422000</v>
      </c>
      <c r="B22" s="50" t="s">
        <v>5</v>
      </c>
      <c r="C22" s="74">
        <v>0</v>
      </c>
      <c r="D22" s="74">
        <v>0</v>
      </c>
      <c r="E22" s="67">
        <f t="shared" si="0"/>
        <v>0</v>
      </c>
      <c r="F22" s="52">
        <v>5000</v>
      </c>
      <c r="G22" s="51">
        <v>0</v>
      </c>
      <c r="H22" s="52">
        <f t="shared" si="4"/>
        <v>5000</v>
      </c>
      <c r="I22" s="52">
        <f t="shared" si="3"/>
        <v>5000</v>
      </c>
      <c r="J22" s="52">
        <f t="shared" si="1"/>
        <v>0</v>
      </c>
      <c r="K22" s="52">
        <f t="shared" si="2"/>
        <v>5000</v>
      </c>
    </row>
    <row r="23" spans="1:11" s="5" customFormat="1" ht="22.5" customHeight="1" thickBot="1">
      <c r="A23" s="49">
        <v>423000</v>
      </c>
      <c r="B23" s="50" t="s">
        <v>6</v>
      </c>
      <c r="C23" s="67">
        <f>SUM(C24:C29)</f>
        <v>338109</v>
      </c>
      <c r="D23" s="67">
        <f>SUM(D24:D29)</f>
        <v>0</v>
      </c>
      <c r="E23" s="67">
        <f t="shared" si="0"/>
        <v>338109</v>
      </c>
      <c r="F23" s="51">
        <f>SUM(F24:F29)</f>
        <v>640000</v>
      </c>
      <c r="G23" s="51">
        <f>SUM(G24:G29)</f>
        <v>0</v>
      </c>
      <c r="H23" s="51">
        <f t="shared" si="4"/>
        <v>640000</v>
      </c>
      <c r="I23" s="52">
        <f t="shared" si="3"/>
        <v>978109</v>
      </c>
      <c r="J23" s="52">
        <f t="shared" si="1"/>
        <v>0</v>
      </c>
      <c r="K23" s="52">
        <f t="shared" si="2"/>
        <v>978109</v>
      </c>
    </row>
    <row r="24" spans="1:11" ht="22.5" customHeight="1" thickBot="1">
      <c r="A24" s="33">
        <v>423200</v>
      </c>
      <c r="B24" s="26" t="s">
        <v>15</v>
      </c>
      <c r="C24" s="72">
        <v>32000</v>
      </c>
      <c r="D24" s="72">
        <v>0</v>
      </c>
      <c r="E24" s="80">
        <f t="shared" si="0"/>
        <v>32000</v>
      </c>
      <c r="F24" s="27">
        <v>200000</v>
      </c>
      <c r="G24" s="27">
        <v>0</v>
      </c>
      <c r="H24" s="27">
        <f t="shared" si="4"/>
        <v>200000</v>
      </c>
      <c r="I24" s="88">
        <f t="shared" si="3"/>
        <v>232000</v>
      </c>
      <c r="J24" s="88">
        <f t="shared" si="1"/>
        <v>0</v>
      </c>
      <c r="K24" s="88">
        <f t="shared" si="2"/>
        <v>232000</v>
      </c>
    </row>
    <row r="25" spans="1:11" ht="23.25" customHeight="1" thickBot="1">
      <c r="A25" s="33">
        <v>423300</v>
      </c>
      <c r="B25" s="26" t="s">
        <v>16</v>
      </c>
      <c r="C25" s="72">
        <v>0</v>
      </c>
      <c r="D25" s="72">
        <v>0</v>
      </c>
      <c r="E25" s="80">
        <f t="shared" si="0"/>
        <v>0</v>
      </c>
      <c r="F25" s="27">
        <v>0</v>
      </c>
      <c r="G25" s="27">
        <v>0</v>
      </c>
      <c r="H25" s="27">
        <f t="shared" si="4"/>
        <v>0</v>
      </c>
      <c r="I25" s="88">
        <f t="shared" si="3"/>
        <v>0</v>
      </c>
      <c r="J25" s="88">
        <f t="shared" si="1"/>
        <v>0</v>
      </c>
      <c r="K25" s="88">
        <f t="shared" si="2"/>
        <v>0</v>
      </c>
    </row>
    <row r="26" spans="1:11" ht="22.5" customHeight="1" thickBot="1">
      <c r="A26" s="25">
        <v>423400</v>
      </c>
      <c r="B26" s="26" t="s">
        <v>17</v>
      </c>
      <c r="C26" s="72">
        <v>35976</v>
      </c>
      <c r="D26" s="72">
        <v>0</v>
      </c>
      <c r="E26" s="80">
        <f t="shared" si="0"/>
        <v>35976</v>
      </c>
      <c r="F26" s="27">
        <v>110000</v>
      </c>
      <c r="G26" s="27">
        <v>0</v>
      </c>
      <c r="H26" s="27">
        <f t="shared" si="4"/>
        <v>110000</v>
      </c>
      <c r="I26" s="88">
        <f t="shared" si="3"/>
        <v>145976</v>
      </c>
      <c r="J26" s="88">
        <f t="shared" si="1"/>
        <v>0</v>
      </c>
      <c r="K26" s="88">
        <f t="shared" si="2"/>
        <v>145976</v>
      </c>
    </row>
    <row r="27" spans="1:11" ht="22.5" customHeight="1" thickBot="1">
      <c r="A27" s="25">
        <v>423500</v>
      </c>
      <c r="B27" s="26" t="s">
        <v>18</v>
      </c>
      <c r="C27" s="72">
        <v>190869</v>
      </c>
      <c r="D27" s="72">
        <v>0</v>
      </c>
      <c r="E27" s="80">
        <f t="shared" si="0"/>
        <v>190869</v>
      </c>
      <c r="F27" s="27">
        <v>280000</v>
      </c>
      <c r="G27" s="27">
        <v>0</v>
      </c>
      <c r="H27" s="27">
        <f t="shared" si="4"/>
        <v>280000</v>
      </c>
      <c r="I27" s="88">
        <f t="shared" si="3"/>
        <v>470869</v>
      </c>
      <c r="J27" s="88">
        <f t="shared" si="1"/>
        <v>0</v>
      </c>
      <c r="K27" s="88">
        <f t="shared" si="2"/>
        <v>470869</v>
      </c>
    </row>
    <row r="28" spans="1:11" ht="22.5" customHeight="1" thickBot="1">
      <c r="A28" s="25">
        <v>423700</v>
      </c>
      <c r="B28" s="26" t="s">
        <v>19</v>
      </c>
      <c r="C28" s="72">
        <v>9264</v>
      </c>
      <c r="D28" s="72">
        <v>0</v>
      </c>
      <c r="E28" s="80">
        <f t="shared" si="0"/>
        <v>9264</v>
      </c>
      <c r="F28" s="27">
        <v>25000</v>
      </c>
      <c r="G28" s="27">
        <v>0</v>
      </c>
      <c r="H28" s="27">
        <f t="shared" si="4"/>
        <v>25000</v>
      </c>
      <c r="I28" s="88">
        <f t="shared" si="3"/>
        <v>34264</v>
      </c>
      <c r="J28" s="88">
        <f t="shared" si="1"/>
        <v>0</v>
      </c>
      <c r="K28" s="88">
        <f t="shared" si="2"/>
        <v>34264</v>
      </c>
    </row>
    <row r="29" spans="1:11" ht="22.5" customHeight="1" thickBot="1">
      <c r="A29" s="29">
        <v>423900</v>
      </c>
      <c r="B29" s="34" t="s">
        <v>20</v>
      </c>
      <c r="C29" s="75">
        <v>70000</v>
      </c>
      <c r="D29" s="72">
        <v>0</v>
      </c>
      <c r="E29" s="80">
        <f t="shared" si="0"/>
        <v>70000</v>
      </c>
      <c r="F29" s="35">
        <v>25000</v>
      </c>
      <c r="G29" s="35">
        <v>0</v>
      </c>
      <c r="H29" s="35">
        <f t="shared" si="4"/>
        <v>25000</v>
      </c>
      <c r="I29" s="88">
        <f t="shared" si="3"/>
        <v>95000</v>
      </c>
      <c r="J29" s="88">
        <f t="shared" si="1"/>
        <v>0</v>
      </c>
      <c r="K29" s="88">
        <f t="shared" si="2"/>
        <v>95000</v>
      </c>
    </row>
    <row r="30" spans="1:11" s="5" customFormat="1" ht="22.5" customHeight="1" thickBot="1">
      <c r="A30" s="49">
        <v>424000</v>
      </c>
      <c r="B30" s="50" t="s">
        <v>7</v>
      </c>
      <c r="C30" s="67">
        <f>SUM(C31)</f>
        <v>9781</v>
      </c>
      <c r="D30" s="67">
        <f>SUM(D31)</f>
        <v>0</v>
      </c>
      <c r="E30" s="67">
        <f t="shared" si="0"/>
        <v>9781</v>
      </c>
      <c r="F30" s="51">
        <f>SUM(+F31)</f>
        <v>10000</v>
      </c>
      <c r="G30" s="51">
        <f>SUM(+G31)</f>
        <v>0</v>
      </c>
      <c r="H30" s="52">
        <f t="shared" si="4"/>
        <v>10000</v>
      </c>
      <c r="I30" s="52">
        <f t="shared" si="3"/>
        <v>19781</v>
      </c>
      <c r="J30" s="52">
        <f t="shared" si="1"/>
        <v>0</v>
      </c>
      <c r="K30" s="52">
        <f t="shared" si="2"/>
        <v>19781</v>
      </c>
    </row>
    <row r="31" spans="1:11" s="3" customFormat="1" ht="22.5" customHeight="1" thickBot="1">
      <c r="A31" s="29">
        <v>424900</v>
      </c>
      <c r="B31" s="30" t="s">
        <v>21</v>
      </c>
      <c r="C31" s="73">
        <v>9781</v>
      </c>
      <c r="D31" s="73">
        <v>0</v>
      </c>
      <c r="E31" s="80">
        <f t="shared" si="0"/>
        <v>9781</v>
      </c>
      <c r="F31" s="31">
        <v>10000</v>
      </c>
      <c r="G31" s="31">
        <v>0</v>
      </c>
      <c r="H31" s="32">
        <f t="shared" si="4"/>
        <v>10000</v>
      </c>
      <c r="I31" s="88">
        <f t="shared" si="3"/>
        <v>19781</v>
      </c>
      <c r="J31" s="88">
        <f t="shared" si="1"/>
        <v>0</v>
      </c>
      <c r="K31" s="88">
        <f t="shared" si="2"/>
        <v>19781</v>
      </c>
    </row>
    <row r="32" spans="1:11" s="5" customFormat="1" ht="22.5" customHeight="1" thickBot="1">
      <c r="A32" s="49">
        <v>425000</v>
      </c>
      <c r="B32" s="50" t="s">
        <v>8</v>
      </c>
      <c r="C32" s="67">
        <f>SUM(C33:C34)</f>
        <v>279089</v>
      </c>
      <c r="D32" s="67">
        <f>SUM(D33:D34)</f>
        <v>0</v>
      </c>
      <c r="E32" s="67">
        <f>SUM(E33:E34)</f>
        <v>279089</v>
      </c>
      <c r="F32" s="51">
        <f>SUM(F34:F34)</f>
        <v>50000</v>
      </c>
      <c r="G32" s="51">
        <f>SUM(G34:G34)</f>
        <v>0</v>
      </c>
      <c r="H32" s="52">
        <f t="shared" si="4"/>
        <v>50000</v>
      </c>
      <c r="I32" s="52">
        <f t="shared" si="3"/>
        <v>329089</v>
      </c>
      <c r="J32" s="52">
        <f t="shared" si="1"/>
        <v>0</v>
      </c>
      <c r="K32" s="52">
        <f t="shared" si="2"/>
        <v>329089</v>
      </c>
    </row>
    <row r="33" spans="1:11" s="83" customFormat="1" ht="22.5" customHeight="1" thickBot="1">
      <c r="A33" s="86">
        <v>425100</v>
      </c>
      <c r="B33" s="30" t="s">
        <v>56</v>
      </c>
      <c r="C33" s="84">
        <v>265889</v>
      </c>
      <c r="D33" s="87">
        <v>0</v>
      </c>
      <c r="E33" s="85">
        <f>SUM(C33:D33)</f>
        <v>265889</v>
      </c>
      <c r="F33" s="81"/>
      <c r="G33" s="81"/>
      <c r="H33" s="82"/>
      <c r="I33" s="88">
        <f t="shared" si="3"/>
        <v>265889</v>
      </c>
      <c r="J33" s="88">
        <f t="shared" si="1"/>
        <v>0</v>
      </c>
      <c r="K33" s="88">
        <f t="shared" si="2"/>
        <v>265889</v>
      </c>
    </row>
    <row r="34" spans="1:11" ht="22.5" customHeight="1" thickBot="1">
      <c r="A34" s="29">
        <v>425200</v>
      </c>
      <c r="B34" s="30" t="s">
        <v>22</v>
      </c>
      <c r="C34" s="73">
        <v>13200</v>
      </c>
      <c r="D34" s="84">
        <v>0</v>
      </c>
      <c r="E34" s="80">
        <f t="shared" si="0"/>
        <v>13200</v>
      </c>
      <c r="F34" s="31">
        <v>50000</v>
      </c>
      <c r="G34" s="31">
        <v>0</v>
      </c>
      <c r="H34" s="32">
        <f aca="true" t="shared" si="5" ref="H34:H44">SUM(F34+G34)</f>
        <v>50000</v>
      </c>
      <c r="I34" s="88">
        <f t="shared" si="3"/>
        <v>63200</v>
      </c>
      <c r="J34" s="88">
        <f t="shared" si="1"/>
        <v>0</v>
      </c>
      <c r="K34" s="88">
        <f t="shared" si="2"/>
        <v>63200</v>
      </c>
    </row>
    <row r="35" spans="1:11" s="5" customFormat="1" ht="22.5" customHeight="1" thickBot="1">
      <c r="A35" s="49">
        <v>426000</v>
      </c>
      <c r="B35" s="50" t="s">
        <v>9</v>
      </c>
      <c r="C35" s="67">
        <f>SUM(C36:C40)</f>
        <v>112035</v>
      </c>
      <c r="D35" s="67">
        <f>SUM(D36:D40)</f>
        <v>0</v>
      </c>
      <c r="E35" s="67">
        <f t="shared" si="0"/>
        <v>112035</v>
      </c>
      <c r="F35" s="51">
        <f>SUM(F36:F40)</f>
        <v>243000</v>
      </c>
      <c r="G35" s="51">
        <f>SUM(G36:G40)</f>
        <v>0</v>
      </c>
      <c r="H35" s="52">
        <f t="shared" si="5"/>
        <v>243000</v>
      </c>
      <c r="I35" s="52">
        <f t="shared" si="3"/>
        <v>355035</v>
      </c>
      <c r="J35" s="52">
        <f t="shared" si="1"/>
        <v>0</v>
      </c>
      <c r="K35" s="52">
        <f t="shared" si="2"/>
        <v>355035</v>
      </c>
    </row>
    <row r="36" spans="1:11" ht="22.5" customHeight="1" thickBot="1">
      <c r="A36" s="21">
        <v>426100</v>
      </c>
      <c r="B36" s="22" t="s">
        <v>23</v>
      </c>
      <c r="C36" s="71">
        <v>0</v>
      </c>
      <c r="D36" s="71">
        <v>0</v>
      </c>
      <c r="E36" s="80">
        <f t="shared" si="0"/>
        <v>0</v>
      </c>
      <c r="F36" s="23">
        <v>25000</v>
      </c>
      <c r="G36" s="23">
        <v>0</v>
      </c>
      <c r="H36" s="24">
        <f t="shared" si="5"/>
        <v>25000</v>
      </c>
      <c r="I36" s="88">
        <f t="shared" si="3"/>
        <v>25000</v>
      </c>
      <c r="J36" s="88">
        <f t="shared" si="1"/>
        <v>0</v>
      </c>
      <c r="K36" s="88">
        <f t="shared" si="2"/>
        <v>25000</v>
      </c>
    </row>
    <row r="37" spans="1:11" ht="22.5" customHeight="1" thickBot="1">
      <c r="A37" s="25">
        <v>426300</v>
      </c>
      <c r="B37" s="26" t="s">
        <v>24</v>
      </c>
      <c r="C37" s="72">
        <v>0</v>
      </c>
      <c r="D37" s="71">
        <v>0</v>
      </c>
      <c r="E37" s="80">
        <f t="shared" si="0"/>
        <v>0</v>
      </c>
      <c r="F37" s="27">
        <v>75000</v>
      </c>
      <c r="G37" s="27">
        <v>0</v>
      </c>
      <c r="H37" s="28">
        <f t="shared" si="5"/>
        <v>75000</v>
      </c>
      <c r="I37" s="88">
        <f t="shared" si="3"/>
        <v>75000</v>
      </c>
      <c r="J37" s="88">
        <f t="shared" si="1"/>
        <v>0</v>
      </c>
      <c r="K37" s="88">
        <f t="shared" si="2"/>
        <v>75000</v>
      </c>
    </row>
    <row r="38" spans="1:11" ht="22.5" customHeight="1" thickBot="1">
      <c r="A38" s="25">
        <v>426400</v>
      </c>
      <c r="B38" s="26" t="s">
        <v>25</v>
      </c>
      <c r="C38" s="72">
        <v>67875</v>
      </c>
      <c r="D38" s="71">
        <v>0</v>
      </c>
      <c r="E38" s="80">
        <f t="shared" si="0"/>
        <v>67875</v>
      </c>
      <c r="F38" s="27">
        <v>123000</v>
      </c>
      <c r="G38" s="27">
        <v>0</v>
      </c>
      <c r="H38" s="28">
        <f t="shared" si="5"/>
        <v>123000</v>
      </c>
      <c r="I38" s="88">
        <f t="shared" si="3"/>
        <v>190875</v>
      </c>
      <c r="J38" s="88">
        <f t="shared" si="1"/>
        <v>0</v>
      </c>
      <c r="K38" s="88">
        <f t="shared" si="2"/>
        <v>190875</v>
      </c>
    </row>
    <row r="39" spans="1:11" ht="22.5" customHeight="1" thickBot="1">
      <c r="A39" s="25">
        <v>426800</v>
      </c>
      <c r="B39" s="26" t="s">
        <v>27</v>
      </c>
      <c r="C39" s="72">
        <v>0</v>
      </c>
      <c r="D39" s="71">
        <v>0</v>
      </c>
      <c r="E39" s="80">
        <f t="shared" si="0"/>
        <v>0</v>
      </c>
      <c r="F39" s="27">
        <v>0</v>
      </c>
      <c r="G39" s="27">
        <v>0</v>
      </c>
      <c r="H39" s="28">
        <f t="shared" si="5"/>
        <v>0</v>
      </c>
      <c r="I39" s="88">
        <f t="shared" si="3"/>
        <v>0</v>
      </c>
      <c r="J39" s="88">
        <f t="shared" si="1"/>
        <v>0</v>
      </c>
      <c r="K39" s="88">
        <f t="shared" si="2"/>
        <v>0</v>
      </c>
    </row>
    <row r="40" spans="1:11" ht="22.5" customHeight="1" thickBot="1">
      <c r="A40" s="29">
        <v>426900</v>
      </c>
      <c r="B40" s="30" t="s">
        <v>26</v>
      </c>
      <c r="C40" s="73">
        <v>44160</v>
      </c>
      <c r="D40" s="71">
        <v>0</v>
      </c>
      <c r="E40" s="80">
        <f t="shared" si="0"/>
        <v>44160</v>
      </c>
      <c r="F40" s="31">
        <v>20000</v>
      </c>
      <c r="G40" s="31">
        <v>0</v>
      </c>
      <c r="H40" s="32">
        <f t="shared" si="5"/>
        <v>20000</v>
      </c>
      <c r="I40" s="88">
        <f t="shared" si="3"/>
        <v>64160</v>
      </c>
      <c r="J40" s="88">
        <f t="shared" si="1"/>
        <v>0</v>
      </c>
      <c r="K40" s="88">
        <f t="shared" si="2"/>
        <v>64160</v>
      </c>
    </row>
    <row r="41" spans="1:11" s="5" customFormat="1" ht="22.5" customHeight="1" thickBot="1">
      <c r="A41" s="49">
        <v>482000</v>
      </c>
      <c r="B41" s="50" t="s">
        <v>10</v>
      </c>
      <c r="C41" s="67">
        <f>SUM(C42)</f>
        <v>12230</v>
      </c>
      <c r="D41" s="67">
        <f>SUM(D42)</f>
        <v>0</v>
      </c>
      <c r="E41" s="67">
        <f t="shared" si="0"/>
        <v>12230</v>
      </c>
      <c r="F41" s="51">
        <f>SUM(F42:F42)</f>
        <v>40000</v>
      </c>
      <c r="G41" s="51">
        <f>SUM(G42:G42)</f>
        <v>0</v>
      </c>
      <c r="H41" s="52">
        <f t="shared" si="5"/>
        <v>40000</v>
      </c>
      <c r="I41" s="52">
        <f t="shared" si="3"/>
        <v>52230</v>
      </c>
      <c r="J41" s="52">
        <f t="shared" si="1"/>
        <v>0</v>
      </c>
      <c r="K41" s="52">
        <f t="shared" si="2"/>
        <v>52230</v>
      </c>
    </row>
    <row r="42" spans="1:16" ht="22.5" customHeight="1" thickBot="1">
      <c r="A42" s="29">
        <v>482200</v>
      </c>
      <c r="B42" s="30" t="s">
        <v>28</v>
      </c>
      <c r="C42" s="73">
        <v>12230</v>
      </c>
      <c r="D42" s="73">
        <v>0</v>
      </c>
      <c r="E42" s="80">
        <f t="shared" si="0"/>
        <v>12230</v>
      </c>
      <c r="F42" s="31">
        <v>40000</v>
      </c>
      <c r="G42" s="31">
        <v>0</v>
      </c>
      <c r="H42" s="32">
        <f t="shared" si="5"/>
        <v>40000</v>
      </c>
      <c r="I42" s="88">
        <f t="shared" si="3"/>
        <v>52230</v>
      </c>
      <c r="J42" s="88">
        <f t="shared" si="1"/>
        <v>0</v>
      </c>
      <c r="K42" s="88">
        <f t="shared" si="2"/>
        <v>52230</v>
      </c>
      <c r="M42" s="1"/>
      <c r="N42" s="1"/>
      <c r="O42" s="1"/>
      <c r="P42" s="1"/>
    </row>
    <row r="43" spans="1:16" s="5" customFormat="1" ht="22.5" customHeight="1" thickBot="1">
      <c r="A43" s="49">
        <v>512000</v>
      </c>
      <c r="B43" s="50" t="s">
        <v>11</v>
      </c>
      <c r="C43" s="67">
        <f>SUM(C44)</f>
        <v>26400</v>
      </c>
      <c r="D43" s="67">
        <f>SUM(D44)</f>
        <v>0</v>
      </c>
      <c r="E43" s="67">
        <f t="shared" si="0"/>
        <v>26400</v>
      </c>
      <c r="F43" s="51">
        <f>SUM(F44)</f>
        <v>0</v>
      </c>
      <c r="G43" s="51">
        <f>SUM(G44)</f>
        <v>0</v>
      </c>
      <c r="H43" s="52">
        <f t="shared" si="5"/>
        <v>0</v>
      </c>
      <c r="I43" s="52">
        <f t="shared" si="3"/>
        <v>26400</v>
      </c>
      <c r="J43" s="52">
        <f t="shared" si="1"/>
        <v>0</v>
      </c>
      <c r="K43" s="52">
        <f t="shared" si="2"/>
        <v>26400</v>
      </c>
      <c r="M43" s="4"/>
      <c r="N43" s="4"/>
      <c r="O43" s="4"/>
      <c r="P43" s="4"/>
    </row>
    <row r="44" spans="1:16" ht="22.5" customHeight="1" thickBot="1">
      <c r="A44" s="29">
        <v>512200</v>
      </c>
      <c r="B44" s="30" t="s">
        <v>29</v>
      </c>
      <c r="C44" s="73">
        <v>26400</v>
      </c>
      <c r="D44" s="73">
        <v>0</v>
      </c>
      <c r="E44" s="80">
        <f t="shared" si="0"/>
        <v>26400</v>
      </c>
      <c r="F44" s="31">
        <v>0</v>
      </c>
      <c r="G44" s="31">
        <v>0</v>
      </c>
      <c r="H44" s="32">
        <f t="shared" si="5"/>
        <v>0</v>
      </c>
      <c r="I44" s="88">
        <f t="shared" si="3"/>
        <v>26400</v>
      </c>
      <c r="J44" s="88">
        <f t="shared" si="1"/>
        <v>0</v>
      </c>
      <c r="K44" s="88">
        <f t="shared" si="2"/>
        <v>26400</v>
      </c>
      <c r="M44" s="1"/>
      <c r="N44" s="1"/>
      <c r="O44" s="1"/>
      <c r="P44" s="1"/>
    </row>
    <row r="45" spans="1:11" ht="24.75" customHeight="1" thickBot="1">
      <c r="A45" s="36"/>
      <c r="B45" s="37" t="s">
        <v>55</v>
      </c>
      <c r="C45" s="76">
        <f aca="true" t="shared" si="6" ref="C45:K45">SUM(C6+C7+C8+C10+C12+C14+C22+C23+C30+C32+C35+C41+C43)</f>
        <v>4517263</v>
      </c>
      <c r="D45" s="76">
        <f t="shared" si="6"/>
        <v>168929</v>
      </c>
      <c r="E45" s="76">
        <f t="shared" si="6"/>
        <v>4686192</v>
      </c>
      <c r="F45" s="38">
        <f t="shared" si="6"/>
        <v>5345458</v>
      </c>
      <c r="G45" s="38">
        <f t="shared" si="6"/>
        <v>85000</v>
      </c>
      <c r="H45" s="38">
        <f t="shared" si="6"/>
        <v>5430458</v>
      </c>
      <c r="I45" s="38">
        <f t="shared" si="6"/>
        <v>9862721</v>
      </c>
      <c r="J45" s="38">
        <f t="shared" si="6"/>
        <v>253929</v>
      </c>
      <c r="K45" s="38">
        <f t="shared" si="6"/>
        <v>10116650</v>
      </c>
    </row>
    <row r="46" spans="1:11" s="2" customFormat="1" ht="24.75" customHeight="1">
      <c r="A46" s="39"/>
      <c r="B46" s="40"/>
      <c r="C46" s="77"/>
      <c r="D46" s="77"/>
      <c r="E46" s="77"/>
      <c r="F46" s="41"/>
      <c r="G46" s="41"/>
      <c r="H46" s="41"/>
      <c r="I46" s="41"/>
      <c r="J46" s="41"/>
      <c r="K46" s="41"/>
    </row>
    <row r="47" spans="1:11" s="2" customFormat="1" ht="24.75" customHeight="1">
      <c r="A47" s="45"/>
      <c r="B47" s="46"/>
      <c r="C47" s="78"/>
      <c r="D47" s="78"/>
      <c r="E47" s="78"/>
      <c r="F47" s="44"/>
      <c r="G47" s="44"/>
      <c r="H47" s="44"/>
      <c r="I47" s="44"/>
      <c r="J47" s="44"/>
      <c r="K47" s="44"/>
    </row>
    <row r="48" spans="1:11" s="2" customFormat="1" ht="24.75" customHeight="1">
      <c r="A48" s="45"/>
      <c r="B48" s="46"/>
      <c r="C48" s="78"/>
      <c r="D48" s="78"/>
      <c r="E48" s="78"/>
      <c r="F48" s="44"/>
      <c r="G48" s="44"/>
      <c r="H48" s="44"/>
      <c r="I48" s="44"/>
      <c r="J48" s="44"/>
      <c r="K48" s="44"/>
    </row>
    <row r="49" spans="1:11" s="2" customFormat="1" ht="24.75" customHeight="1">
      <c r="A49" s="45"/>
      <c r="B49" s="46"/>
      <c r="C49" s="78"/>
      <c r="D49" s="78"/>
      <c r="E49" s="78"/>
      <c r="F49" s="44"/>
      <c r="G49" s="44"/>
      <c r="H49" s="44"/>
      <c r="I49" s="44"/>
      <c r="J49" s="44"/>
      <c r="K49" s="44"/>
    </row>
    <row r="50" spans="1:11" s="2" customFormat="1" ht="24.75" customHeight="1">
      <c r="A50" s="45"/>
      <c r="B50" s="46"/>
      <c r="C50" s="78"/>
      <c r="D50" s="78"/>
      <c r="E50" s="78"/>
      <c r="F50" s="44"/>
      <c r="G50" s="44"/>
      <c r="H50" s="44"/>
      <c r="I50" s="44"/>
      <c r="J50" s="44"/>
      <c r="K50" s="44"/>
    </row>
    <row r="51" spans="1:11" s="2" customFormat="1" ht="24.75" customHeight="1">
      <c r="A51" s="45"/>
      <c r="B51" s="46"/>
      <c r="C51" s="78"/>
      <c r="D51" s="78"/>
      <c r="E51" s="78"/>
      <c r="F51" s="44"/>
      <c r="G51" s="44"/>
      <c r="H51" s="44"/>
      <c r="I51" s="44"/>
      <c r="J51" s="44"/>
      <c r="K51" s="44"/>
    </row>
    <row r="52" spans="1:11" ht="24.75" customHeight="1">
      <c r="A52" s="45"/>
      <c r="B52" s="46"/>
      <c r="C52" s="78"/>
      <c r="D52" s="78"/>
      <c r="E52" s="78"/>
      <c r="F52" s="44"/>
      <c r="G52" s="44"/>
      <c r="H52" s="44"/>
      <c r="I52" s="44"/>
      <c r="J52" s="44"/>
      <c r="K52" s="44"/>
    </row>
    <row r="53" spans="1:11" s="2" customFormat="1" ht="24.75" customHeight="1">
      <c r="A53" s="45"/>
      <c r="B53" s="46"/>
      <c r="C53" s="78"/>
      <c r="D53" s="78"/>
      <c r="E53" s="78"/>
      <c r="F53" s="44"/>
      <c r="G53" s="44"/>
      <c r="H53" s="44"/>
      <c r="I53" s="44"/>
      <c r="J53" s="44"/>
      <c r="K53" s="44"/>
    </row>
    <row r="54" spans="1:11" s="2" customFormat="1" ht="24.75" customHeight="1">
      <c r="A54" s="45"/>
      <c r="B54" s="46"/>
      <c r="C54" s="78"/>
      <c r="D54" s="78"/>
      <c r="E54" s="78"/>
      <c r="F54" s="44"/>
      <c r="G54" s="44"/>
      <c r="H54" s="44"/>
      <c r="I54" s="44"/>
      <c r="J54" s="44"/>
      <c r="K54" s="44"/>
    </row>
    <row r="55" spans="1:11" s="2" customFormat="1" ht="24.75" customHeight="1">
      <c r="A55" s="45"/>
      <c r="B55" s="46"/>
      <c r="C55" s="78"/>
      <c r="D55" s="78"/>
      <c r="E55" s="78"/>
      <c r="F55" s="44"/>
      <c r="G55" s="44"/>
      <c r="H55" s="44"/>
      <c r="I55" s="44"/>
      <c r="J55" s="44"/>
      <c r="K55" s="44"/>
    </row>
    <row r="56" spans="1:11" s="2" customFormat="1" ht="24.75" customHeight="1">
      <c r="A56" s="45"/>
      <c r="B56" s="46"/>
      <c r="C56" s="78"/>
      <c r="D56" s="78"/>
      <c r="E56" s="78"/>
      <c r="F56" s="44"/>
      <c r="G56" s="44"/>
      <c r="H56" s="44"/>
      <c r="I56" s="44"/>
      <c r="J56" s="44"/>
      <c r="K56" s="44"/>
    </row>
    <row r="57" spans="1:11" s="2" customFormat="1" ht="24.75" customHeight="1">
      <c r="A57" s="45"/>
      <c r="B57" s="46"/>
      <c r="C57" s="78"/>
      <c r="D57" s="78"/>
      <c r="E57" s="78"/>
      <c r="F57" s="44"/>
      <c r="G57" s="44"/>
      <c r="H57" s="44"/>
      <c r="I57" s="44"/>
      <c r="J57" s="44"/>
      <c r="K57" s="44"/>
    </row>
    <row r="58" spans="1:11" s="2" customFormat="1" ht="24.75" customHeight="1">
      <c r="A58" s="47"/>
      <c r="B58" s="42"/>
      <c r="C58" s="79"/>
      <c r="D58" s="79"/>
      <c r="E58" s="79"/>
      <c r="F58" s="43"/>
      <c r="G58" s="43"/>
      <c r="H58" s="43"/>
      <c r="I58" s="43"/>
      <c r="J58" s="43"/>
      <c r="K58" s="43"/>
    </row>
    <row r="59" spans="1:11" s="2" customFormat="1" ht="24.75" customHeight="1">
      <c r="A59" s="45"/>
      <c r="B59" s="46"/>
      <c r="C59" s="78"/>
      <c r="D59" s="78"/>
      <c r="E59" s="78"/>
      <c r="F59" s="44"/>
      <c r="G59" s="44"/>
      <c r="H59" s="44"/>
      <c r="I59" s="44"/>
      <c r="J59" s="44"/>
      <c r="K59" s="44"/>
    </row>
    <row r="60" spans="1:11" s="2" customFormat="1" ht="24.75" customHeight="1">
      <c r="A60" s="47"/>
      <c r="B60" s="42"/>
      <c r="C60" s="79"/>
      <c r="D60" s="79"/>
      <c r="E60" s="79"/>
      <c r="F60" s="43"/>
      <c r="G60" s="43"/>
      <c r="H60" s="43"/>
      <c r="I60" s="43"/>
      <c r="J60" s="43"/>
      <c r="K60" s="43"/>
    </row>
    <row r="61" spans="1:11" s="2" customFormat="1" ht="24.75" customHeight="1">
      <c r="A61" s="45"/>
      <c r="B61" s="46"/>
      <c r="C61" s="78"/>
      <c r="D61" s="78"/>
      <c r="E61" s="78"/>
      <c r="F61" s="44"/>
      <c r="G61" s="44"/>
      <c r="H61" s="44"/>
      <c r="I61" s="44"/>
      <c r="J61" s="44"/>
      <c r="K61" s="44"/>
    </row>
    <row r="62" spans="1:11" s="2" customFormat="1" ht="24.75" customHeight="1">
      <c r="A62" s="45"/>
      <c r="B62" s="46"/>
      <c r="C62" s="78"/>
      <c r="D62" s="78"/>
      <c r="E62" s="78"/>
      <c r="F62" s="44"/>
      <c r="G62" s="44"/>
      <c r="H62" s="44"/>
      <c r="I62" s="44"/>
      <c r="J62" s="44"/>
      <c r="K62" s="44"/>
    </row>
    <row r="63" spans="1:11" s="2" customFormat="1" ht="24.75" customHeight="1">
      <c r="A63" s="45"/>
      <c r="B63" s="46"/>
      <c r="C63" s="78"/>
      <c r="D63" s="78"/>
      <c r="E63" s="78"/>
      <c r="F63" s="44"/>
      <c r="G63" s="44"/>
      <c r="H63" s="44"/>
      <c r="I63" s="44"/>
      <c r="J63" s="44"/>
      <c r="K63" s="44"/>
    </row>
    <row r="64" spans="1:11" s="2" customFormat="1" ht="24.75" customHeight="1">
      <c r="A64" s="45"/>
      <c r="B64" s="46"/>
      <c r="C64" s="78"/>
      <c r="D64" s="78"/>
      <c r="E64" s="78"/>
      <c r="F64" s="44"/>
      <c r="G64" s="44"/>
      <c r="H64" s="44"/>
      <c r="I64" s="44"/>
      <c r="J64" s="44"/>
      <c r="K64" s="44"/>
    </row>
    <row r="65" spans="1:11" s="2" customFormat="1" ht="24.75" customHeight="1">
      <c r="A65" s="47"/>
      <c r="B65" s="42"/>
      <c r="C65" s="79"/>
      <c r="D65" s="79"/>
      <c r="E65" s="79"/>
      <c r="F65" s="43"/>
      <c r="G65" s="43"/>
      <c r="H65" s="43"/>
      <c r="I65" s="43"/>
      <c r="J65" s="43"/>
      <c r="K65" s="43"/>
    </row>
    <row r="66" spans="1:11" s="2" customFormat="1" ht="24.75" customHeight="1">
      <c r="A66" s="45"/>
      <c r="B66" s="46"/>
      <c r="C66" s="78"/>
      <c r="D66" s="78"/>
      <c r="E66" s="78"/>
      <c r="F66" s="44"/>
      <c r="G66" s="44"/>
      <c r="H66" s="44"/>
      <c r="I66" s="44"/>
      <c r="J66" s="44"/>
      <c r="K66" s="44"/>
    </row>
    <row r="67" spans="1:11" s="2" customFormat="1" ht="24.75" customHeight="1">
      <c r="A67" s="45"/>
      <c r="B67" s="46"/>
      <c r="C67" s="78"/>
      <c r="D67" s="78"/>
      <c r="E67" s="78"/>
      <c r="F67" s="44"/>
      <c r="G67" s="44"/>
      <c r="H67" s="44"/>
      <c r="I67" s="44"/>
      <c r="J67" s="44"/>
      <c r="K67" s="44"/>
    </row>
    <row r="68" spans="1:11" s="2" customFormat="1" ht="24.75" customHeight="1">
      <c r="A68" s="45"/>
      <c r="B68" s="46"/>
      <c r="C68" s="78"/>
      <c r="D68" s="78"/>
      <c r="E68" s="78"/>
      <c r="F68" s="44"/>
      <c r="G68" s="44"/>
      <c r="H68" s="44"/>
      <c r="I68" s="44"/>
      <c r="J68" s="44"/>
      <c r="K68" s="44"/>
    </row>
    <row r="69" spans="1:11" s="2" customFormat="1" ht="24.75" customHeight="1">
      <c r="A69" s="45"/>
      <c r="B69" s="46"/>
      <c r="C69" s="78"/>
      <c r="D69" s="78"/>
      <c r="E69" s="78"/>
      <c r="F69" s="44"/>
      <c r="G69" s="44"/>
      <c r="H69" s="44"/>
      <c r="I69" s="44"/>
      <c r="J69" s="44"/>
      <c r="K69" s="44"/>
    </row>
    <row r="70" spans="1:11" s="2" customFormat="1" ht="24.75" customHeight="1">
      <c r="A70" s="45"/>
      <c r="B70" s="46"/>
      <c r="C70" s="78"/>
      <c r="D70" s="78"/>
      <c r="E70" s="78"/>
      <c r="F70" s="44"/>
      <c r="G70" s="44"/>
      <c r="H70" s="44"/>
      <c r="I70" s="44"/>
      <c r="J70" s="44"/>
      <c r="K70" s="44"/>
    </row>
    <row r="71" spans="1:11" s="2" customFormat="1" ht="24.75" customHeight="1">
      <c r="A71" s="45"/>
      <c r="B71" s="46"/>
      <c r="C71" s="78"/>
      <c r="D71" s="78"/>
      <c r="E71" s="78"/>
      <c r="F71" s="44"/>
      <c r="G71" s="44"/>
      <c r="H71" s="44"/>
      <c r="I71" s="44"/>
      <c r="J71" s="44"/>
      <c r="K71" s="44"/>
    </row>
    <row r="72" spans="1:11" s="2" customFormat="1" ht="24.75" customHeight="1">
      <c r="A72" s="45"/>
      <c r="B72" s="46"/>
      <c r="C72" s="78"/>
      <c r="D72" s="78"/>
      <c r="E72" s="78"/>
      <c r="F72" s="44"/>
      <c r="G72" s="44"/>
      <c r="H72" s="44"/>
      <c r="I72" s="44"/>
      <c r="J72" s="44"/>
      <c r="K72" s="44"/>
    </row>
    <row r="73" spans="1:11" s="2" customFormat="1" ht="24.75" customHeight="1">
      <c r="A73" s="45"/>
      <c r="B73" s="46"/>
      <c r="C73" s="78"/>
      <c r="D73" s="78"/>
      <c r="E73" s="78"/>
      <c r="F73" s="44"/>
      <c r="G73" s="44"/>
      <c r="H73" s="44"/>
      <c r="I73" s="44"/>
      <c r="J73" s="44"/>
      <c r="K73" s="44"/>
    </row>
    <row r="74" spans="1:11" s="2" customFormat="1" ht="24.75" customHeight="1">
      <c r="A74" s="45"/>
      <c r="B74" s="46"/>
      <c r="C74" s="78"/>
      <c r="D74" s="78"/>
      <c r="E74" s="78"/>
      <c r="F74" s="44"/>
      <c r="G74" s="44"/>
      <c r="H74" s="44"/>
      <c r="I74" s="44"/>
      <c r="J74" s="44"/>
      <c r="K74" s="44"/>
    </row>
    <row r="75" spans="1:11" s="2" customFormat="1" ht="24.75" customHeight="1">
      <c r="A75" s="47"/>
      <c r="B75" s="42"/>
      <c r="C75" s="79"/>
      <c r="D75" s="79"/>
      <c r="E75" s="79"/>
      <c r="F75" s="43"/>
      <c r="G75" s="43"/>
      <c r="H75" s="43"/>
      <c r="I75" s="43"/>
      <c r="J75" s="43"/>
      <c r="K75" s="43"/>
    </row>
    <row r="76" spans="1:11" s="2" customFormat="1" ht="24.75" customHeight="1">
      <c r="A76" s="45"/>
      <c r="B76" s="46"/>
      <c r="C76" s="78"/>
      <c r="D76" s="78"/>
      <c r="E76" s="78"/>
      <c r="F76" s="44"/>
      <c r="G76" s="44"/>
      <c r="H76" s="44"/>
      <c r="I76" s="44"/>
      <c r="J76" s="44"/>
      <c r="K76" s="44"/>
    </row>
    <row r="77" spans="1:11" s="2" customFormat="1" ht="24.75" customHeight="1">
      <c r="A77" s="45"/>
      <c r="B77" s="46"/>
      <c r="C77" s="78"/>
      <c r="D77" s="78"/>
      <c r="E77" s="78"/>
      <c r="F77" s="44"/>
      <c r="G77" s="44"/>
      <c r="H77" s="44"/>
      <c r="I77" s="44"/>
      <c r="J77" s="44"/>
      <c r="K77" s="44"/>
    </row>
    <row r="78" spans="1:11" s="2" customFormat="1" ht="24.75" customHeight="1">
      <c r="A78" s="47"/>
      <c r="B78" s="42"/>
      <c r="C78" s="79"/>
      <c r="D78" s="79"/>
      <c r="E78" s="79"/>
      <c r="F78" s="43"/>
      <c r="G78" s="43"/>
      <c r="H78" s="43"/>
      <c r="I78" s="43"/>
      <c r="J78" s="43"/>
      <c r="K78" s="43"/>
    </row>
    <row r="79" spans="1:11" s="2" customFormat="1" ht="24.75" customHeight="1">
      <c r="A79" s="45"/>
      <c r="B79" s="46"/>
      <c r="C79" s="78"/>
      <c r="D79" s="78"/>
      <c r="E79" s="78"/>
      <c r="F79" s="44"/>
      <c r="G79" s="44"/>
      <c r="H79" s="44"/>
      <c r="I79" s="44"/>
      <c r="J79" s="44"/>
      <c r="K79" s="44"/>
    </row>
    <row r="80" spans="1:11" s="2" customFormat="1" ht="24.75" customHeight="1">
      <c r="A80" s="45"/>
      <c r="B80" s="46"/>
      <c r="C80" s="78"/>
      <c r="D80" s="78"/>
      <c r="E80" s="78"/>
      <c r="F80" s="44"/>
      <c r="G80" s="44"/>
      <c r="H80" s="44"/>
      <c r="I80" s="44"/>
      <c r="J80" s="44"/>
      <c r="K80" s="44"/>
    </row>
    <row r="81" spans="1:11" s="2" customFormat="1" ht="24.75" customHeight="1">
      <c r="A81" s="45"/>
      <c r="B81" s="46"/>
      <c r="C81" s="78"/>
      <c r="D81" s="78"/>
      <c r="E81" s="78"/>
      <c r="F81" s="44"/>
      <c r="G81" s="44"/>
      <c r="H81" s="44"/>
      <c r="I81" s="44"/>
      <c r="J81" s="44"/>
      <c r="K81" s="44"/>
    </row>
    <row r="82" spans="1:11" s="2" customFormat="1" ht="24.75" customHeight="1">
      <c r="A82" s="45"/>
      <c r="B82" s="46"/>
      <c r="C82" s="78"/>
      <c r="D82" s="78"/>
      <c r="E82" s="78"/>
      <c r="F82" s="44"/>
      <c r="G82" s="44"/>
      <c r="H82" s="44"/>
      <c r="I82" s="44"/>
      <c r="J82" s="44"/>
      <c r="K82" s="44"/>
    </row>
    <row r="83" spans="6:11" ht="12.75">
      <c r="F83" s="48"/>
      <c r="G83" s="48"/>
      <c r="H83" s="48"/>
      <c r="I83" s="48"/>
      <c r="J83" s="48"/>
      <c r="K83" s="48"/>
    </row>
  </sheetData>
  <sheetProtection/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5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N152"/>
  <sheetViews>
    <sheetView zoomScalePageLayoutView="0" workbookViewId="0" topLeftCell="A127">
      <selection activeCell="C153" sqref="C153"/>
    </sheetView>
  </sheetViews>
  <sheetFormatPr defaultColWidth="9.140625" defaultRowHeight="12.75"/>
  <cols>
    <col min="2" max="2" width="11.7109375" style="6" bestFit="1" customWidth="1"/>
    <col min="3" max="3" width="13.140625" style="6" customWidth="1"/>
    <col min="4" max="4" width="13.00390625" style="6" customWidth="1"/>
    <col min="5" max="5" width="13.7109375" style="6" customWidth="1"/>
    <col min="6" max="6" width="10.421875" style="6" customWidth="1"/>
    <col min="7" max="7" width="12.7109375" style="6" bestFit="1" customWidth="1"/>
    <col min="8" max="8" width="16.140625" style="1" customWidth="1"/>
    <col min="9" max="10" width="9.140625" style="1" customWidth="1"/>
    <col min="11" max="11" width="10.140625" style="0" bestFit="1" customWidth="1"/>
    <col min="14" max="14" width="14.421875" style="0" customWidth="1"/>
  </cols>
  <sheetData>
    <row r="4" spans="2:5" ht="12.75">
      <c r="B4" s="6" t="s">
        <v>30</v>
      </c>
      <c r="C4" s="6">
        <v>950021</v>
      </c>
      <c r="E4" s="6">
        <f>SUM(C4:D4)</f>
        <v>950021</v>
      </c>
    </row>
    <row r="5" spans="2:5" ht="12.75">
      <c r="B5" s="6" t="s">
        <v>31</v>
      </c>
      <c r="C5" s="6">
        <v>950021</v>
      </c>
      <c r="E5" s="6">
        <f aca="true" t="shared" si="0" ref="E5:E15">SUM(C5:D5)</f>
        <v>950021</v>
      </c>
    </row>
    <row r="6" spans="2:5" ht="12.75">
      <c r="B6" s="6" t="s">
        <v>32</v>
      </c>
      <c r="C6" s="6">
        <v>950021</v>
      </c>
      <c r="E6" s="6">
        <f t="shared" si="0"/>
        <v>950021</v>
      </c>
    </row>
    <row r="7" spans="2:5" ht="12.75">
      <c r="B7" s="6" t="s">
        <v>33</v>
      </c>
      <c r="C7" s="6">
        <v>954771.11</v>
      </c>
      <c r="D7" s="6">
        <v>10000</v>
      </c>
      <c r="E7" s="6">
        <f t="shared" si="0"/>
        <v>964771.11</v>
      </c>
    </row>
    <row r="8" spans="2:5" ht="12.75">
      <c r="B8" s="6" t="s">
        <v>34</v>
      </c>
      <c r="C8" s="6">
        <v>954771.11</v>
      </c>
      <c r="D8" s="6">
        <v>10000</v>
      </c>
      <c r="E8" s="6">
        <f t="shared" si="0"/>
        <v>964771.11</v>
      </c>
    </row>
    <row r="9" spans="2:5" ht="12.75">
      <c r="B9" s="6" t="s">
        <v>35</v>
      </c>
      <c r="C9" s="6">
        <v>954771.11</v>
      </c>
      <c r="D9" s="6">
        <v>10000</v>
      </c>
      <c r="E9" s="6">
        <f t="shared" si="0"/>
        <v>964771.11</v>
      </c>
    </row>
    <row r="10" spans="2:5" ht="12.75">
      <c r="B10" s="6" t="s">
        <v>36</v>
      </c>
      <c r="C10" s="6">
        <v>954771.11</v>
      </c>
      <c r="D10" s="6">
        <v>10000</v>
      </c>
      <c r="E10" s="6">
        <f t="shared" si="0"/>
        <v>964771.11</v>
      </c>
    </row>
    <row r="11" spans="2:5" ht="12.75">
      <c r="B11" s="6" t="s">
        <v>37</v>
      </c>
      <c r="C11" s="6">
        <v>954771.11</v>
      </c>
      <c r="D11" s="6">
        <v>10000</v>
      </c>
      <c r="E11" s="6">
        <f t="shared" si="0"/>
        <v>964771.11</v>
      </c>
    </row>
    <row r="12" spans="2:5" ht="12.75">
      <c r="B12" s="6" t="s">
        <v>38</v>
      </c>
      <c r="C12" s="6">
        <v>954771.11</v>
      </c>
      <c r="D12" s="6">
        <v>10000</v>
      </c>
      <c r="E12" s="6">
        <f t="shared" si="0"/>
        <v>964771.11</v>
      </c>
    </row>
    <row r="13" spans="2:5" ht="12.75">
      <c r="B13" s="6" t="s">
        <v>41</v>
      </c>
      <c r="C13" s="6">
        <v>964318.82</v>
      </c>
      <c r="D13" s="6">
        <v>10000</v>
      </c>
      <c r="E13" s="6">
        <f t="shared" si="0"/>
        <v>974318.82</v>
      </c>
    </row>
    <row r="14" spans="2:5" ht="12.75">
      <c r="B14" s="6" t="s">
        <v>39</v>
      </c>
      <c r="C14" s="6">
        <v>964318.82</v>
      </c>
      <c r="D14" s="6">
        <v>10000</v>
      </c>
      <c r="E14" s="6">
        <f t="shared" si="0"/>
        <v>974318.82</v>
      </c>
    </row>
    <row r="15" spans="2:5" ht="12.75">
      <c r="B15" s="6" t="s">
        <v>40</v>
      </c>
      <c r="C15" s="6">
        <v>964318.82</v>
      </c>
      <c r="D15" s="6">
        <v>10000</v>
      </c>
      <c r="E15" s="6">
        <f t="shared" si="0"/>
        <v>974318.82</v>
      </c>
    </row>
    <row r="16" spans="3:10" ht="12.75">
      <c r="C16" s="6">
        <f>SUM(C4:C15)</f>
        <v>11471646.120000001</v>
      </c>
      <c r="D16" s="6">
        <f aca="true" t="shared" si="1" ref="D16:J16">SUM(D4:D15)</f>
        <v>90000</v>
      </c>
      <c r="E16" s="6">
        <f t="shared" si="1"/>
        <v>11561646.120000001</v>
      </c>
      <c r="F16" s="6">
        <f t="shared" si="1"/>
        <v>0</v>
      </c>
      <c r="G16" s="6">
        <f t="shared" si="1"/>
        <v>0</v>
      </c>
      <c r="H16" s="6">
        <f t="shared" si="1"/>
        <v>0</v>
      </c>
      <c r="I16" s="6">
        <f t="shared" si="1"/>
        <v>0</v>
      </c>
      <c r="J16" s="6">
        <f t="shared" si="1"/>
        <v>0</v>
      </c>
    </row>
    <row r="23" spans="2:14" ht="12.75">
      <c r="B23" s="6" t="s">
        <v>30</v>
      </c>
      <c r="C23" s="7">
        <v>980000</v>
      </c>
      <c r="D23" s="6">
        <v>950021</v>
      </c>
      <c r="E23" s="6">
        <f>SUM(C23-D23)</f>
        <v>29979</v>
      </c>
      <c r="G23" s="6">
        <v>980000</v>
      </c>
      <c r="H23" s="1">
        <v>980000</v>
      </c>
      <c r="I23" s="1">
        <f>SUM(C23/H23*100)</f>
        <v>100</v>
      </c>
      <c r="J23" s="1">
        <f>SUM(H23-D23)</f>
        <v>29979</v>
      </c>
      <c r="N23" s="7">
        <v>1010000</v>
      </c>
    </row>
    <row r="24" spans="2:14" ht="12.75">
      <c r="B24" s="6" t="s">
        <v>31</v>
      </c>
      <c r="C24" s="7">
        <v>980000</v>
      </c>
      <c r="D24" s="6">
        <v>950021</v>
      </c>
      <c r="E24" s="6">
        <f aca="true" t="shared" si="2" ref="E24:E34">SUM(C24-D24)</f>
        <v>29979</v>
      </c>
      <c r="G24" s="6">
        <f aca="true" t="shared" si="3" ref="G24:G34">SUM(C24+F24)</f>
        <v>980000</v>
      </c>
      <c r="H24" s="1">
        <v>980000</v>
      </c>
      <c r="I24" s="1">
        <f aca="true" t="shared" si="4" ref="I24:I34">SUM(C24/H24*100)</f>
        <v>100</v>
      </c>
      <c r="J24" s="1">
        <f aca="true" t="shared" si="5" ref="J24:J34">SUM(H24-D24)</f>
        <v>29979</v>
      </c>
      <c r="N24" s="7">
        <v>980000</v>
      </c>
    </row>
    <row r="25" spans="2:14" ht="12.75">
      <c r="B25" s="6" t="s">
        <v>32</v>
      </c>
      <c r="C25" s="7">
        <v>980000</v>
      </c>
      <c r="D25" s="6">
        <v>950021</v>
      </c>
      <c r="E25" s="6">
        <f t="shared" si="2"/>
        <v>29979</v>
      </c>
      <c r="G25" s="6">
        <f t="shared" si="3"/>
        <v>980000</v>
      </c>
      <c r="H25" s="1">
        <v>980000</v>
      </c>
      <c r="I25" s="1">
        <f t="shared" si="4"/>
        <v>100</v>
      </c>
      <c r="J25" s="1">
        <f t="shared" si="5"/>
        <v>29979</v>
      </c>
      <c r="N25" s="7">
        <v>980000</v>
      </c>
    </row>
    <row r="26" spans="2:14" ht="12.75">
      <c r="B26" s="6" t="s">
        <v>33</v>
      </c>
      <c r="C26" s="7">
        <v>985000</v>
      </c>
      <c r="D26" s="6">
        <v>960021</v>
      </c>
      <c r="E26" s="6">
        <f t="shared" si="2"/>
        <v>24979</v>
      </c>
      <c r="F26" s="6">
        <v>50000</v>
      </c>
      <c r="G26" s="6">
        <f t="shared" si="3"/>
        <v>1035000</v>
      </c>
      <c r="H26" s="1">
        <v>990000</v>
      </c>
      <c r="I26" s="1">
        <f t="shared" si="4"/>
        <v>99.4949494949495</v>
      </c>
      <c r="J26" s="1">
        <f t="shared" si="5"/>
        <v>29979</v>
      </c>
      <c r="K26" s="1"/>
      <c r="N26" s="7">
        <v>1010000</v>
      </c>
    </row>
    <row r="27" spans="2:14" ht="12.75">
      <c r="B27" s="6" t="s">
        <v>34</v>
      </c>
      <c r="C27" s="7">
        <v>985000</v>
      </c>
      <c r="D27" s="6">
        <v>960021</v>
      </c>
      <c r="E27" s="6">
        <f t="shared" si="2"/>
        <v>24979</v>
      </c>
      <c r="F27" s="6">
        <v>50000</v>
      </c>
      <c r="G27" s="6">
        <f t="shared" si="3"/>
        <v>1035000</v>
      </c>
      <c r="H27" s="1">
        <v>990000</v>
      </c>
      <c r="I27" s="1">
        <f t="shared" si="4"/>
        <v>99.4949494949495</v>
      </c>
      <c r="J27" s="1">
        <f t="shared" si="5"/>
        <v>29979</v>
      </c>
      <c r="K27" s="1"/>
      <c r="N27" s="7">
        <v>1035000</v>
      </c>
    </row>
    <row r="28" spans="2:14" ht="12.75">
      <c r="B28" s="6" t="s">
        <v>35</v>
      </c>
      <c r="C28" s="7">
        <v>985000</v>
      </c>
      <c r="D28" s="6">
        <v>960021</v>
      </c>
      <c r="E28" s="6">
        <f t="shared" si="2"/>
        <v>24979</v>
      </c>
      <c r="F28" s="6">
        <v>50000</v>
      </c>
      <c r="G28" s="6">
        <f t="shared" si="3"/>
        <v>1035000</v>
      </c>
      <c r="H28" s="1">
        <v>990000</v>
      </c>
      <c r="I28" s="1">
        <f t="shared" si="4"/>
        <v>99.4949494949495</v>
      </c>
      <c r="J28" s="1">
        <f t="shared" si="5"/>
        <v>29979</v>
      </c>
      <c r="N28" s="7">
        <v>985000</v>
      </c>
    </row>
    <row r="29" spans="2:14" ht="12.75">
      <c r="B29" s="6" t="s">
        <v>36</v>
      </c>
      <c r="C29" s="7">
        <v>985000</v>
      </c>
      <c r="D29" s="6">
        <v>960021</v>
      </c>
      <c r="E29" s="6">
        <f t="shared" si="2"/>
        <v>24979</v>
      </c>
      <c r="F29" s="6">
        <v>50000</v>
      </c>
      <c r="G29" s="6">
        <f t="shared" si="3"/>
        <v>1035000</v>
      </c>
      <c r="H29" s="1">
        <v>990000</v>
      </c>
      <c r="I29" s="1">
        <f t="shared" si="4"/>
        <v>99.4949494949495</v>
      </c>
      <c r="J29" s="1">
        <f t="shared" si="5"/>
        <v>29979</v>
      </c>
      <c r="N29" s="7">
        <v>1030000</v>
      </c>
    </row>
    <row r="30" spans="2:14" ht="12.75">
      <c r="B30" s="6" t="s">
        <v>37</v>
      </c>
      <c r="C30" s="7">
        <v>985000</v>
      </c>
      <c r="D30" s="6">
        <v>960021</v>
      </c>
      <c r="E30" s="6">
        <f t="shared" si="2"/>
        <v>24979</v>
      </c>
      <c r="F30" s="6">
        <v>50000</v>
      </c>
      <c r="G30" s="6">
        <f t="shared" si="3"/>
        <v>1035000</v>
      </c>
      <c r="H30" s="1">
        <v>990000</v>
      </c>
      <c r="I30" s="1">
        <f t="shared" si="4"/>
        <v>99.4949494949495</v>
      </c>
      <c r="J30" s="1">
        <f t="shared" si="5"/>
        <v>29979</v>
      </c>
      <c r="N30" s="7">
        <v>1030000</v>
      </c>
    </row>
    <row r="31" spans="2:14" ht="12.75">
      <c r="B31" s="6" t="s">
        <v>38</v>
      </c>
      <c r="C31" s="7">
        <v>985000</v>
      </c>
      <c r="D31" s="6">
        <v>960021</v>
      </c>
      <c r="E31" s="6">
        <f t="shared" si="2"/>
        <v>24979</v>
      </c>
      <c r="F31" s="6">
        <v>50000</v>
      </c>
      <c r="G31" s="6">
        <f t="shared" si="3"/>
        <v>1035000</v>
      </c>
      <c r="H31" s="1">
        <v>990000</v>
      </c>
      <c r="I31" s="1">
        <f t="shared" si="4"/>
        <v>99.4949494949495</v>
      </c>
      <c r="J31" s="1">
        <f t="shared" si="5"/>
        <v>29979</v>
      </c>
      <c r="N31" s="7">
        <v>985000</v>
      </c>
    </row>
    <row r="32" spans="2:14" ht="12.75">
      <c r="B32" s="6" t="s">
        <v>41</v>
      </c>
      <c r="C32" s="7">
        <v>995000</v>
      </c>
      <c r="D32" s="6">
        <v>970000</v>
      </c>
      <c r="E32" s="6">
        <f t="shared" si="2"/>
        <v>25000</v>
      </c>
      <c r="F32" s="6">
        <v>50000</v>
      </c>
      <c r="G32" s="6">
        <f t="shared" si="3"/>
        <v>1045000</v>
      </c>
      <c r="H32" s="1">
        <v>1000000</v>
      </c>
      <c r="I32" s="1">
        <f t="shared" si="4"/>
        <v>99.5</v>
      </c>
      <c r="J32" s="1">
        <f t="shared" si="5"/>
        <v>30000</v>
      </c>
      <c r="N32" s="7">
        <v>1030000</v>
      </c>
    </row>
    <row r="33" spans="2:14" ht="12.75">
      <c r="B33" s="6" t="s">
        <v>39</v>
      </c>
      <c r="C33" s="7">
        <v>995000</v>
      </c>
      <c r="D33" s="6">
        <v>970000</v>
      </c>
      <c r="E33" s="6">
        <f t="shared" si="2"/>
        <v>25000</v>
      </c>
      <c r="F33" s="6">
        <v>50000</v>
      </c>
      <c r="G33" s="6">
        <f t="shared" si="3"/>
        <v>1045000</v>
      </c>
      <c r="H33" s="1">
        <v>1000000</v>
      </c>
      <c r="I33" s="1">
        <f t="shared" si="4"/>
        <v>99.5</v>
      </c>
      <c r="J33" s="1">
        <f t="shared" si="5"/>
        <v>30000</v>
      </c>
      <c r="N33" s="7">
        <v>995000</v>
      </c>
    </row>
    <row r="34" spans="2:14" ht="12.75">
      <c r="B34" s="6" t="s">
        <v>40</v>
      </c>
      <c r="C34" s="7">
        <v>995000</v>
      </c>
      <c r="D34" s="6">
        <v>970000</v>
      </c>
      <c r="E34" s="6">
        <f t="shared" si="2"/>
        <v>25000</v>
      </c>
      <c r="F34" s="6">
        <v>50000</v>
      </c>
      <c r="G34" s="6">
        <f t="shared" si="3"/>
        <v>1045000</v>
      </c>
      <c r="H34" s="1">
        <v>1000000</v>
      </c>
      <c r="I34" s="1">
        <f t="shared" si="4"/>
        <v>99.5</v>
      </c>
      <c r="J34" s="1">
        <f t="shared" si="5"/>
        <v>30000</v>
      </c>
      <c r="K34" s="1"/>
      <c r="L34" s="1"/>
      <c r="M34" s="1"/>
      <c r="N34" s="7">
        <v>1020000</v>
      </c>
    </row>
    <row r="35" spans="3:14" ht="12.75">
      <c r="C35" s="7">
        <f aca="true" t="shared" si="6" ref="C35:H35">SUM(C23:C34)</f>
        <v>11835000</v>
      </c>
      <c r="D35" s="6">
        <f t="shared" si="6"/>
        <v>11520189</v>
      </c>
      <c r="E35" s="6">
        <f t="shared" si="6"/>
        <v>314811</v>
      </c>
      <c r="F35" s="6">
        <f t="shared" si="6"/>
        <v>450000</v>
      </c>
      <c r="G35" s="6">
        <f t="shared" si="6"/>
        <v>12285000</v>
      </c>
      <c r="H35" s="1">
        <f t="shared" si="6"/>
        <v>11880000</v>
      </c>
      <c r="K35" s="1"/>
      <c r="L35" s="1"/>
      <c r="M35" s="1"/>
      <c r="N35" s="1">
        <f>SUM(N23:N34)</f>
        <v>12090000</v>
      </c>
    </row>
    <row r="36" spans="11:14" ht="12.75">
      <c r="K36" s="1"/>
      <c r="L36" s="1"/>
      <c r="M36" s="1"/>
      <c r="N36" s="1">
        <f>SUM(N35-C35)</f>
        <v>255000</v>
      </c>
    </row>
    <row r="37" spans="11:14" ht="12.75">
      <c r="K37" s="1">
        <v>980000</v>
      </c>
      <c r="L37" s="1"/>
      <c r="M37" s="1"/>
      <c r="N37" s="1"/>
    </row>
    <row r="38" spans="7:14" ht="12.75">
      <c r="G38" s="6">
        <f>SUM(G35-C35)</f>
        <v>450000</v>
      </c>
      <c r="K38" s="1">
        <v>0.5</v>
      </c>
      <c r="L38" s="1"/>
      <c r="M38" s="1"/>
      <c r="N38" s="1"/>
    </row>
    <row r="39" spans="2:14" ht="12.75">
      <c r="B39" s="6" t="s">
        <v>30</v>
      </c>
      <c r="C39" s="6">
        <v>50000</v>
      </c>
      <c r="K39" s="1">
        <f>SUM(K37*K38/100)</f>
        <v>4900</v>
      </c>
      <c r="L39" s="1"/>
      <c r="M39" s="1"/>
      <c r="N39" s="1"/>
    </row>
    <row r="40" spans="2:14" ht="12.75">
      <c r="B40" s="6" t="s">
        <v>31</v>
      </c>
      <c r="K40" s="1">
        <f>SUM(K37+K39)</f>
        <v>984900</v>
      </c>
      <c r="L40" s="1"/>
      <c r="M40" s="1"/>
      <c r="N40" s="1"/>
    </row>
    <row r="41" spans="2:14" ht="12.75">
      <c r="B41" s="6" t="s">
        <v>32</v>
      </c>
      <c r="K41" s="1">
        <v>1</v>
      </c>
      <c r="L41" s="1"/>
      <c r="M41" s="1"/>
      <c r="N41" s="7">
        <v>980000</v>
      </c>
    </row>
    <row r="42" spans="2:14" ht="12.75">
      <c r="B42" s="6" t="s">
        <v>33</v>
      </c>
      <c r="C42" s="6">
        <v>50000</v>
      </c>
      <c r="K42" s="1">
        <f>SUM(K40*K41/100)</f>
        <v>9849</v>
      </c>
      <c r="L42" s="1"/>
      <c r="M42" s="1"/>
      <c r="N42" s="7">
        <v>980000</v>
      </c>
    </row>
    <row r="43" spans="2:14" ht="12.75">
      <c r="B43" s="6" t="s">
        <v>34</v>
      </c>
      <c r="C43" s="6">
        <v>50000</v>
      </c>
      <c r="K43" s="1">
        <f>SUM(K42+K40)</f>
        <v>994749</v>
      </c>
      <c r="L43" s="1"/>
      <c r="M43" s="1"/>
      <c r="N43" s="7">
        <v>980000</v>
      </c>
    </row>
    <row r="44" spans="2:14" ht="12.75">
      <c r="B44" s="6" t="s">
        <v>35</v>
      </c>
      <c r="N44" s="7">
        <v>985000</v>
      </c>
    </row>
    <row r="45" spans="2:14" ht="12.75">
      <c r="B45" s="6" t="s">
        <v>36</v>
      </c>
      <c r="C45" s="6">
        <v>50000</v>
      </c>
      <c r="N45" s="7">
        <v>985000</v>
      </c>
    </row>
    <row r="46" spans="2:14" ht="12.75">
      <c r="B46" s="6" t="s">
        <v>37</v>
      </c>
      <c r="C46" s="6">
        <v>50000</v>
      </c>
      <c r="N46" s="7">
        <v>985000</v>
      </c>
    </row>
    <row r="47" spans="2:14" ht="12.75">
      <c r="B47" s="6" t="s">
        <v>38</v>
      </c>
      <c r="N47" s="7">
        <v>985000</v>
      </c>
    </row>
    <row r="48" spans="2:14" ht="12.75">
      <c r="B48" s="6" t="s">
        <v>41</v>
      </c>
      <c r="C48" s="6">
        <v>50000</v>
      </c>
      <c r="N48" s="7">
        <v>985000</v>
      </c>
    </row>
    <row r="49" spans="2:14" ht="12.75">
      <c r="B49" s="6" t="s">
        <v>39</v>
      </c>
      <c r="N49" s="7">
        <v>985000</v>
      </c>
    </row>
    <row r="50" spans="2:14" ht="12.75">
      <c r="B50" s="6" t="s">
        <v>40</v>
      </c>
      <c r="C50" s="6">
        <v>50000</v>
      </c>
      <c r="N50" s="7">
        <v>995000</v>
      </c>
    </row>
    <row r="51" spans="3:14" ht="12.75">
      <c r="C51" s="6">
        <f>SUM(C39:C50)</f>
        <v>350000</v>
      </c>
      <c r="N51" s="7">
        <v>995000</v>
      </c>
    </row>
    <row r="52" ht="12.75">
      <c r="N52" s="7">
        <v>995000</v>
      </c>
    </row>
    <row r="132" ht="12.75">
      <c r="C132" s="6">
        <v>3883329.37</v>
      </c>
    </row>
    <row r="133" spans="3:5" ht="12.75">
      <c r="C133" s="6">
        <v>483690.69</v>
      </c>
      <c r="D133" s="6">
        <v>2249050.68</v>
      </c>
      <c r="E133" s="6">
        <f>SUM(C133:D133)</f>
        <v>2732741.37</v>
      </c>
    </row>
    <row r="134" ht="12.75">
      <c r="C134" s="6">
        <v>53206.05</v>
      </c>
    </row>
    <row r="135" ht="12.75">
      <c r="C135" s="6">
        <v>29747.04</v>
      </c>
    </row>
    <row r="136" spans="3:5" ht="12.75">
      <c r="C136" s="6">
        <v>3628</v>
      </c>
      <c r="D136" s="6">
        <v>402581.13</v>
      </c>
      <c r="E136" s="6">
        <f>SUM(C134:D136)</f>
        <v>489162.22</v>
      </c>
    </row>
    <row r="137" ht="12.75">
      <c r="C137" s="6">
        <v>84444.07</v>
      </c>
    </row>
    <row r="138" ht="12.75">
      <c r="C138" s="6">
        <v>17561.07</v>
      </c>
    </row>
    <row r="139" ht="12.75">
      <c r="C139" s="6">
        <v>4000</v>
      </c>
    </row>
    <row r="140" ht="12.75">
      <c r="C140" s="6">
        <v>240</v>
      </c>
    </row>
    <row r="141" ht="12.75">
      <c r="C141" s="6">
        <v>46000</v>
      </c>
    </row>
    <row r="142" ht="12.75">
      <c r="C142" s="6">
        <v>5000</v>
      </c>
    </row>
    <row r="143" ht="12.75">
      <c r="C143" s="6">
        <v>20000</v>
      </c>
    </row>
    <row r="144" ht="12.75">
      <c r="C144" s="6">
        <v>20000</v>
      </c>
    </row>
    <row r="145" ht="12.75">
      <c r="C145" s="6">
        <v>7080</v>
      </c>
    </row>
    <row r="146" ht="12.75">
      <c r="C146" s="6">
        <v>1729.5</v>
      </c>
    </row>
    <row r="147" ht="12.75">
      <c r="C147" s="6">
        <v>4400</v>
      </c>
    </row>
    <row r="148" ht="12.75">
      <c r="C148" s="6">
        <v>4800</v>
      </c>
    </row>
    <row r="149" ht="12.75">
      <c r="C149" s="6">
        <v>9300</v>
      </c>
    </row>
    <row r="150" ht="12.75">
      <c r="C150" s="6">
        <v>6330</v>
      </c>
    </row>
    <row r="151" ht="12.75">
      <c r="C151" s="6">
        <v>1700</v>
      </c>
    </row>
    <row r="152" ht="12.75">
      <c r="C152" s="6">
        <f>SUM(C132:C151)</f>
        <v>4686185.790000001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2014-03-20T06:55:54Z</cp:lastPrinted>
  <dcterms:created xsi:type="dcterms:W3CDTF">2008-12-18T08:04:44Z</dcterms:created>
  <dcterms:modified xsi:type="dcterms:W3CDTF">2014-03-27T12:11:27Z</dcterms:modified>
  <cp:category/>
  <cp:version/>
  <cp:contentType/>
  <cp:contentStatus/>
</cp:coreProperties>
</file>