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90" windowHeight="11010" tabRatio="927" activeTab="0"/>
  </bookViews>
  <sheets>
    <sheet name="Посебан програм" sheetId="1" r:id="rId1"/>
    <sheet name="план прихода 16.1." sheetId="2" r:id="rId2"/>
    <sheet name="plan rashoda i ulaganja 16.2." sheetId="3" r:id="rId3"/>
    <sheet name="Sheet1" sheetId="4" r:id="rId4"/>
    <sheet name="Sheet2" sheetId="5" r:id="rId5"/>
    <sheet name="bilans stanja 2019" sheetId="6" state="hidden" r:id="rId6"/>
    <sheet name="bilans uspeha 2019" sheetId="7" state="hidden" r:id="rId7"/>
    <sheet name="tokovi gotovine 2019" sheetId="8" state="hidden" r:id="rId8"/>
    <sheet name="Прилог 2" sheetId="9" state="hidden" r:id="rId9"/>
    <sheet name="Прилог 2 наставак" sheetId="10" state="hidden" r:id="rId10"/>
    <sheet name="bilans stanja 2020" sheetId="11" r:id="rId11"/>
    <sheet name="bilans uspeha 2020" sheetId="12" state="hidden" r:id="rId12"/>
    <sheet name="tokovi gotovine 2020" sheetId="13" state="hidden" r:id="rId13"/>
    <sheet name="subvencije" sheetId="14" state="hidden" r:id="rId14"/>
    <sheet name="troskovi zaposlenih" sheetId="15" r:id="rId15"/>
    <sheet name="zaposleni po sektorima" sheetId="16" state="hidden" r:id="rId16"/>
    <sheet name="struktura zaposlenih" sheetId="17" state="hidden" r:id="rId17"/>
    <sheet name="dinamika zaposljavanja" sheetId="18" state="hidden" r:id="rId18"/>
    <sheet name="masa za zarade" sheetId="19" r:id="rId19"/>
    <sheet name="plan isplate" sheetId="20" r:id="rId20"/>
    <sheet name="raspon isplaćenih zarada" sheetId="21" r:id="rId21"/>
    <sheet name="nadzorni odbor" sheetId="22" state="hidden" r:id="rId22"/>
    <sheet name="revizija" sheetId="23" state="hidden" r:id="rId23"/>
    <sheet name="kreditna zaduzenost" sheetId="24" state="hidden" r:id="rId24"/>
    <sheet name="dobra i usluge" sheetId="25" r:id="rId25"/>
    <sheet name="investicije" sheetId="26" r:id="rId26"/>
    <sheet name="posebne namene" sheetId="27" r:id="rId27"/>
    <sheet name="izmene u tabelarnom prikazu" sheetId="28" r:id="rId28"/>
  </sheets>
  <definedNames>
    <definedName name="_xlfn.IFERROR" hidden="1">#NAME?</definedName>
    <definedName name="_xlnm.Print_Area" localSheetId="10">'bilans stanja 2020'!$B$1:$I$147</definedName>
    <definedName name="_xlnm.Print_Area" localSheetId="6">'bilans uspeha 2019'!$B$2:$F$84</definedName>
    <definedName name="_xlnm.Print_Area" localSheetId="17">'dinamika zaposljavanja'!$B$2:$I$34</definedName>
    <definedName name="_xlnm.Print_Area" localSheetId="24">'dobra i usluge'!#REF!</definedName>
    <definedName name="_xlnm.Print_Area" localSheetId="25">'investicije'!$B$3:$O$74</definedName>
    <definedName name="_xlnm.Print_Area" localSheetId="23">'kreditna zaduzenost'!$B$2:$Q$26</definedName>
    <definedName name="_xlnm.Print_Area" localSheetId="18">'masa za zarade'!$B$2:$O$84</definedName>
    <definedName name="_xlnm.Print_Area" localSheetId="21">'nadzorni odbor'!$B$2:$L$43</definedName>
    <definedName name="_xlnm.Print_Area" localSheetId="2">'plan rashoda i ulaganja 16.2.'!$A$1:$I$199</definedName>
    <definedName name="_xlnm.Print_Area" localSheetId="26">'posebne namene'!$B$2:$I$20</definedName>
    <definedName name="_xlnm.Print_Area" localSheetId="22">'revizija'!$B$2:$L$44</definedName>
    <definedName name="_xlnm.Print_Area" localSheetId="16">'struktura zaposlenih'!$B$2:$L$32</definedName>
    <definedName name="_xlnm.Print_Area" localSheetId="7">'tokovi gotovine 2019'!$C$3:$F$59</definedName>
    <definedName name="_xlnm.Print_Area" localSheetId="12">'tokovi gotovine 2020'!$B$3:$G$58</definedName>
    <definedName name="_xlnm.Print_Area" localSheetId="14">'troskovi zaposlenih'!$B$2:$I$41</definedName>
    <definedName name="_xlnm.Print_Area" localSheetId="0">'Посебан програм'!$A$1:$I$153</definedName>
    <definedName name="_xlnm.Print_Area" localSheetId="8">'Прилог 2'!$A$1:$F$50</definedName>
    <definedName name="_xlnm.Print_Titles" localSheetId="5">'bilans stanja 2019'!$5:$6</definedName>
    <definedName name="_xlnm.Print_Titles" localSheetId="10">'bilans stanja 2020'!$5:$7</definedName>
    <definedName name="_xlnm.Print_Titles" localSheetId="6">'bilans uspeha 2019'!$8:$9</definedName>
    <definedName name="_xlnm.Print_Titles" localSheetId="11">'bilans uspeha 2020'!$8:$9</definedName>
    <definedName name="_xlnm.Print_Titles" localSheetId="7">'tokovi gotovine 2019'!$7:$8</definedName>
  </definedNames>
  <calcPr fullCalcOnLoad="1"/>
</workbook>
</file>

<file path=xl/comments1.xml><?xml version="1.0" encoding="utf-8"?>
<comments xmlns="http://schemas.openxmlformats.org/spreadsheetml/2006/main">
  <authors>
    <author>Author</author>
  </authors>
  <commentList>
    <comment ref="D6" authorId="0">
      <text>
        <r>
          <rPr>
            <b/>
            <sz val="12"/>
            <rFont val="Tahoma"/>
            <family val="2"/>
          </rPr>
          <t>Author:</t>
        </r>
        <r>
          <rPr>
            <sz val="12"/>
            <rFont val="Tahoma"/>
            <family val="2"/>
          </rPr>
          <t xml:space="preserve">
Preimenovati u</t>
        </r>
        <r>
          <rPr>
            <b/>
            <sz val="12"/>
            <rFont val="Tahoma"/>
            <family val="2"/>
          </rPr>
          <t xml:space="preserve"> oprem</t>
        </r>
        <r>
          <rPr>
            <b/>
            <sz val="9"/>
            <rFont val="Tahoma"/>
            <family val="2"/>
          </rPr>
          <t>a</t>
        </r>
      </text>
    </comment>
    <comment ref="E12" authorId="0">
      <text>
        <r>
          <rPr>
            <b/>
            <sz val="9"/>
            <rFont val="Tahoma"/>
            <family val="2"/>
          </rPr>
          <t>Author:</t>
        </r>
        <r>
          <rPr>
            <sz val="9"/>
            <rFont val="Tahoma"/>
            <family val="2"/>
          </rPr>
          <t xml:space="preserve">
скинути 40000
</t>
        </r>
      </text>
    </comment>
    <comment ref="E33" authorId="0">
      <text>
        <r>
          <rPr>
            <b/>
            <sz val="9"/>
            <rFont val="Tahoma"/>
            <family val="2"/>
          </rPr>
          <t>Author:</t>
        </r>
        <r>
          <rPr>
            <sz val="9"/>
            <rFont val="Tahoma"/>
            <family val="2"/>
          </rPr>
          <t xml:space="preserve">
СА ПРЕНЕТИМ ОБАВЕЗАМА
</t>
        </r>
      </text>
    </comment>
    <comment ref="D36" authorId="0">
      <text>
        <r>
          <rPr>
            <b/>
            <sz val="9"/>
            <rFont val="Tahoma"/>
            <family val="2"/>
          </rPr>
          <t>Author:</t>
        </r>
        <r>
          <rPr>
            <sz val="9"/>
            <rFont val="Tahoma"/>
            <family val="2"/>
          </rPr>
          <t xml:space="preserve">
prebaciti rebalansom na uređenje sl.jav.povr.</t>
        </r>
      </text>
    </comment>
    <comment ref="E43" authorId="0">
      <text>
        <r>
          <rPr>
            <b/>
            <sz val="9"/>
            <rFont val="Tahoma"/>
            <family val="2"/>
          </rPr>
          <t>Author:</t>
        </r>
        <r>
          <rPr>
            <sz val="9"/>
            <rFont val="Tahoma"/>
            <family val="2"/>
          </rPr>
          <t xml:space="preserve">
за уговор на 8 месеци
са пренетим обавезама
</t>
        </r>
      </text>
    </comment>
    <comment ref="E48" authorId="0">
      <text>
        <r>
          <rPr>
            <b/>
            <sz val="9"/>
            <rFont val="Tahoma"/>
            <family val="2"/>
          </rPr>
          <t>Author:</t>
        </r>
        <r>
          <rPr>
            <sz val="9"/>
            <rFont val="Tahoma"/>
            <family val="2"/>
          </rPr>
          <t xml:space="preserve">
додати првим ребалансом 70000
</t>
        </r>
      </text>
    </comment>
  </commentList>
</comments>
</file>

<file path=xl/comments15.xml><?xml version="1.0" encoding="utf-8"?>
<comments xmlns="http://schemas.openxmlformats.org/spreadsheetml/2006/main">
  <authors>
    <author>JPZUZS Obrenovac</author>
  </authors>
  <commentList>
    <comment ref="D19" authorId="0">
      <text>
        <r>
          <rPr>
            <b/>
            <sz val="9"/>
            <rFont val="Tahoma"/>
            <family val="2"/>
          </rPr>
          <t>JPZUZS Obrenovac:</t>
        </r>
        <r>
          <rPr>
            <sz val="9"/>
            <rFont val="Tahoma"/>
            <family val="2"/>
          </rPr>
          <t xml:space="preserve">
</t>
        </r>
      </text>
    </comment>
  </commentList>
</comments>
</file>

<file path=xl/comments28.xml><?xml version="1.0" encoding="utf-8"?>
<comments xmlns="http://schemas.openxmlformats.org/spreadsheetml/2006/main">
  <authors>
    <author>Author</author>
  </authors>
  <commentList>
    <comment ref="E4" authorId="0">
      <text>
        <r>
          <rPr>
            <b/>
            <sz val="12"/>
            <rFont val="Tahoma"/>
            <family val="2"/>
          </rPr>
          <t>Author:</t>
        </r>
        <r>
          <rPr>
            <sz val="12"/>
            <rFont val="Tahoma"/>
            <family val="2"/>
          </rPr>
          <t xml:space="preserve">
Preimenovati u</t>
        </r>
        <r>
          <rPr>
            <b/>
            <sz val="12"/>
            <rFont val="Tahoma"/>
            <family val="2"/>
          </rPr>
          <t xml:space="preserve"> oprem</t>
        </r>
        <r>
          <rPr>
            <b/>
            <sz val="9"/>
            <rFont val="Tahoma"/>
            <family val="2"/>
          </rPr>
          <t>a</t>
        </r>
      </text>
    </comment>
    <comment ref="G10" authorId="0">
      <text>
        <r>
          <rPr>
            <b/>
            <sz val="16"/>
            <rFont val="Tahoma"/>
            <family val="2"/>
          </rPr>
          <t>Author:</t>
        </r>
        <r>
          <rPr>
            <sz val="16"/>
            <rFont val="Tahoma"/>
            <family val="2"/>
          </rPr>
          <t xml:space="preserve">
нова
</t>
        </r>
      </text>
    </comment>
    <comment ref="H10" authorId="0">
      <text>
        <r>
          <rPr>
            <b/>
            <sz val="9"/>
            <rFont val="Tahoma"/>
            <family val="2"/>
          </rPr>
          <t>Author:</t>
        </r>
        <r>
          <rPr>
            <sz val="9"/>
            <rFont val="Tahoma"/>
            <family val="2"/>
          </rPr>
          <t xml:space="preserve">
скинути 40000
</t>
        </r>
      </text>
    </comment>
    <comment ref="G14" authorId="0">
      <text>
        <r>
          <rPr>
            <b/>
            <sz val="9"/>
            <rFont val="Tahoma"/>
            <family val="2"/>
          </rPr>
          <t>Author:</t>
        </r>
        <r>
          <rPr>
            <sz val="9"/>
            <rFont val="Tahoma"/>
            <family val="2"/>
          </rPr>
          <t xml:space="preserve">
sa ambrozije
</t>
        </r>
      </text>
    </comment>
    <comment ref="G16" authorId="0">
      <text>
        <r>
          <rPr>
            <b/>
            <sz val="9"/>
            <rFont val="Tahoma"/>
            <family val="2"/>
          </rPr>
          <t>Author:</t>
        </r>
        <r>
          <rPr>
            <sz val="9"/>
            <rFont val="Tahoma"/>
            <family val="2"/>
          </rPr>
          <t xml:space="preserve">
povećati zaradu
</t>
        </r>
      </text>
    </comment>
    <comment ref="G24" authorId="0">
      <text>
        <r>
          <rPr>
            <b/>
            <sz val="9"/>
            <rFont val="Tahoma"/>
            <family val="2"/>
          </rPr>
          <t>Author:</t>
        </r>
        <r>
          <rPr>
            <sz val="9"/>
            <rFont val="Tahoma"/>
            <family val="2"/>
          </rPr>
          <t xml:space="preserve">
нова
</t>
        </r>
      </text>
    </comment>
    <comment ref="H24" authorId="0">
      <text>
        <r>
          <rPr>
            <b/>
            <sz val="9"/>
            <rFont val="Tahoma"/>
            <family val="2"/>
          </rPr>
          <t>Author:</t>
        </r>
        <r>
          <rPr>
            <sz val="9"/>
            <rFont val="Tahoma"/>
            <family val="2"/>
          </rPr>
          <t xml:space="preserve">
са пренетим 
750000
 </t>
        </r>
      </text>
    </comment>
    <comment ref="G33" authorId="0">
      <text>
        <r>
          <rPr>
            <b/>
            <sz val="9"/>
            <rFont val="Tahoma"/>
            <family val="2"/>
          </rPr>
          <t>Author:</t>
        </r>
        <r>
          <rPr>
            <sz val="9"/>
            <rFont val="Tahoma"/>
            <family val="2"/>
          </rPr>
          <t xml:space="preserve">
нова
</t>
        </r>
      </text>
    </comment>
    <comment ref="H33" authorId="0">
      <text>
        <r>
          <rPr>
            <b/>
            <sz val="9"/>
            <rFont val="Tahoma"/>
            <family val="2"/>
          </rPr>
          <t>Author:</t>
        </r>
        <r>
          <rPr>
            <sz val="9"/>
            <rFont val="Tahoma"/>
            <family val="2"/>
          </rPr>
          <t xml:space="preserve">
СА ПРЕНЕТИМ ОБАВЕЗАМА
</t>
        </r>
      </text>
    </comment>
    <comment ref="E36" authorId="0">
      <text>
        <r>
          <rPr>
            <b/>
            <sz val="9"/>
            <rFont val="Tahoma"/>
            <family val="2"/>
          </rPr>
          <t>Author:</t>
        </r>
        <r>
          <rPr>
            <sz val="9"/>
            <rFont val="Tahoma"/>
            <family val="2"/>
          </rPr>
          <t xml:space="preserve">
prebaciti rebalansom na uređenje sl.jav.povr.</t>
        </r>
      </text>
    </comment>
    <comment ref="H43" authorId="0">
      <text>
        <r>
          <rPr>
            <b/>
            <sz val="9"/>
            <rFont val="Tahoma"/>
            <family val="2"/>
          </rPr>
          <t>Author:</t>
        </r>
        <r>
          <rPr>
            <sz val="9"/>
            <rFont val="Tahoma"/>
            <family val="2"/>
          </rPr>
          <t xml:space="preserve">
за уговор на 8 месеци
са пренетим обавезама
</t>
        </r>
      </text>
    </comment>
    <comment ref="H48" authorId="0">
      <text>
        <r>
          <rPr>
            <b/>
            <sz val="9"/>
            <rFont val="Tahoma"/>
            <family val="2"/>
          </rPr>
          <t>Author:</t>
        </r>
        <r>
          <rPr>
            <sz val="9"/>
            <rFont val="Tahoma"/>
            <family val="2"/>
          </rPr>
          <t xml:space="preserve">
додати првим ребалансом 70000
</t>
        </r>
      </text>
    </comment>
    <comment ref="H51" authorId="0">
      <text>
        <r>
          <rPr>
            <b/>
            <sz val="9"/>
            <rFont val="Tahoma"/>
            <family val="2"/>
          </rPr>
          <t>Korisni
:</t>
        </r>
        <r>
          <rPr>
            <sz val="20"/>
            <rFont val="Tahoma"/>
            <family val="2"/>
          </rPr>
          <t xml:space="preserve">
plaćeno </t>
        </r>
      </text>
    </comment>
    <comment ref="G55" authorId="0">
      <text>
        <r>
          <rPr>
            <b/>
            <sz val="9"/>
            <rFont val="Tahoma"/>
            <family val="2"/>
          </rPr>
          <t>Author:</t>
        </r>
        <r>
          <rPr>
            <sz val="9"/>
            <rFont val="Tahoma"/>
            <family val="2"/>
          </rPr>
          <t xml:space="preserve">
нова
</t>
        </r>
      </text>
    </comment>
    <comment ref="H109" authorId="0">
      <text>
        <r>
          <rPr>
            <b/>
            <sz val="9"/>
            <rFont val="Tahoma"/>
            <family val="2"/>
          </rPr>
          <t>Author:</t>
        </r>
        <r>
          <rPr>
            <sz val="9"/>
            <rFont val="Tahoma"/>
            <family val="2"/>
          </rPr>
          <t xml:space="preserve">
са 247000 из предходне године
</t>
        </r>
      </text>
    </comment>
    <comment ref="E129" authorId="0">
      <text>
        <r>
          <rPr>
            <b/>
            <sz val="9"/>
            <rFont val="Tahoma"/>
            <family val="2"/>
          </rPr>
          <t>Author:</t>
        </r>
        <r>
          <rPr>
            <sz val="9"/>
            <rFont val="Tahoma"/>
            <family val="2"/>
          </rPr>
          <t xml:space="preserve">
preimenovati
</t>
        </r>
      </text>
    </comment>
    <comment ref="H141" authorId="0">
      <text>
        <r>
          <rPr>
            <b/>
            <sz val="14"/>
            <rFont val="Tahoma"/>
            <family val="2"/>
          </rPr>
          <t>Author:</t>
        </r>
        <r>
          <rPr>
            <sz val="14"/>
            <rFont val="Tahoma"/>
            <family val="2"/>
          </rPr>
          <t xml:space="preserve">
plaćeno 20.12.2019 158400
                                   142560
plaćeno 31.12.2019   211200
                                   158400
                                   161040</t>
        </r>
      </text>
    </comment>
  </commentList>
</comments>
</file>

<file path=xl/comments3.xml><?xml version="1.0" encoding="utf-8"?>
<comments xmlns="http://schemas.openxmlformats.org/spreadsheetml/2006/main">
  <authors>
    <author>Author</author>
  </authors>
  <commentList>
    <comment ref="D4" authorId="0">
      <text>
        <r>
          <rPr>
            <b/>
            <sz val="12"/>
            <rFont val="Tahoma"/>
            <family val="2"/>
          </rPr>
          <t>Author:</t>
        </r>
        <r>
          <rPr>
            <sz val="12"/>
            <rFont val="Tahoma"/>
            <family val="2"/>
          </rPr>
          <t xml:space="preserve">
Preimenovati u</t>
        </r>
        <r>
          <rPr>
            <b/>
            <sz val="12"/>
            <rFont val="Tahoma"/>
            <family val="2"/>
          </rPr>
          <t xml:space="preserve"> oprem</t>
        </r>
        <r>
          <rPr>
            <b/>
            <sz val="9"/>
            <rFont val="Tahoma"/>
            <family val="2"/>
          </rPr>
          <t>a</t>
        </r>
      </text>
    </comment>
    <comment ref="E10" authorId="0">
      <text>
        <r>
          <rPr>
            <b/>
            <sz val="9"/>
            <rFont val="Tahoma"/>
            <family val="2"/>
          </rPr>
          <t>Author:</t>
        </r>
        <r>
          <rPr>
            <sz val="9"/>
            <rFont val="Tahoma"/>
            <family val="2"/>
          </rPr>
          <t xml:space="preserve">
скинути 40000
</t>
        </r>
      </text>
    </comment>
    <comment ref="E23" authorId="0">
      <text>
        <r>
          <rPr>
            <b/>
            <sz val="9"/>
            <rFont val="Tahoma"/>
            <family val="2"/>
          </rPr>
          <t>Author:</t>
        </r>
        <r>
          <rPr>
            <sz val="9"/>
            <rFont val="Tahoma"/>
            <family val="2"/>
          </rPr>
          <t xml:space="preserve">
са пренетим 
750000
 </t>
        </r>
      </text>
    </comment>
    <comment ref="E31" authorId="0">
      <text>
        <r>
          <rPr>
            <b/>
            <sz val="9"/>
            <rFont val="Tahoma"/>
            <family val="2"/>
          </rPr>
          <t>Author:</t>
        </r>
        <r>
          <rPr>
            <sz val="9"/>
            <rFont val="Tahoma"/>
            <family val="2"/>
          </rPr>
          <t xml:space="preserve">
СА ПРЕНЕТИМ ОБАВЕЗАМА
</t>
        </r>
      </text>
    </comment>
    <comment ref="D34" authorId="0">
      <text>
        <r>
          <rPr>
            <b/>
            <sz val="9"/>
            <rFont val="Tahoma"/>
            <family val="2"/>
          </rPr>
          <t>Author:</t>
        </r>
        <r>
          <rPr>
            <sz val="9"/>
            <rFont val="Tahoma"/>
            <family val="2"/>
          </rPr>
          <t xml:space="preserve">
prebaciti rebalansom na uređenje sl.jav.povr.</t>
        </r>
      </text>
    </comment>
    <comment ref="E41" authorId="0">
      <text>
        <r>
          <rPr>
            <b/>
            <sz val="9"/>
            <rFont val="Tahoma"/>
            <family val="2"/>
          </rPr>
          <t>Author:</t>
        </r>
        <r>
          <rPr>
            <sz val="9"/>
            <rFont val="Tahoma"/>
            <family val="2"/>
          </rPr>
          <t xml:space="preserve">
за уговор на 8 месеци
са пренетим обавезама
</t>
        </r>
      </text>
    </comment>
    <comment ref="E46" authorId="0">
      <text>
        <r>
          <rPr>
            <b/>
            <sz val="9"/>
            <rFont val="Tahoma"/>
            <family val="2"/>
          </rPr>
          <t>Author:</t>
        </r>
        <r>
          <rPr>
            <sz val="9"/>
            <rFont val="Tahoma"/>
            <family val="2"/>
          </rPr>
          <t xml:space="preserve">
додати првим ребалансом 70000
</t>
        </r>
      </text>
    </comment>
    <comment ref="D119" authorId="0">
      <text>
        <r>
          <rPr>
            <b/>
            <sz val="9"/>
            <rFont val="Tahoma"/>
            <family val="2"/>
          </rPr>
          <t>Author:</t>
        </r>
        <r>
          <rPr>
            <sz val="9"/>
            <rFont val="Tahoma"/>
            <family val="2"/>
          </rPr>
          <t xml:space="preserve">
preimenovati
</t>
        </r>
      </text>
    </comment>
  </commentList>
</comments>
</file>

<file path=xl/sharedStrings.xml><?xml version="1.0" encoding="utf-8"?>
<sst xmlns="http://schemas.openxmlformats.org/spreadsheetml/2006/main" count="3870" uniqueCount="1275">
  <si>
    <t xml:space="preserve">Квалификациона структура </t>
  </si>
  <si>
    <t>Старосна структура</t>
  </si>
  <si>
    <t>Редни број</t>
  </si>
  <si>
    <t>ВСС</t>
  </si>
  <si>
    <t xml:space="preserve">До 30 година </t>
  </si>
  <si>
    <t>До 5 година</t>
  </si>
  <si>
    <t>ВС</t>
  </si>
  <si>
    <t>5 до 10</t>
  </si>
  <si>
    <t>ВКВ</t>
  </si>
  <si>
    <t xml:space="preserve">40 до 50 </t>
  </si>
  <si>
    <t>10 до 15</t>
  </si>
  <si>
    <t>ССС</t>
  </si>
  <si>
    <t xml:space="preserve">50 до 60 </t>
  </si>
  <si>
    <t>15 до 20</t>
  </si>
  <si>
    <t>КВ</t>
  </si>
  <si>
    <t>20 до 25</t>
  </si>
  <si>
    <t>ПК</t>
  </si>
  <si>
    <t>25 до 30</t>
  </si>
  <si>
    <t>НК</t>
  </si>
  <si>
    <t>Просечна старост</t>
  </si>
  <si>
    <t>30 до 35</t>
  </si>
  <si>
    <t>УКУПНО</t>
  </si>
  <si>
    <t>Преко 35</t>
  </si>
  <si>
    <t>Остало</t>
  </si>
  <si>
    <t xml:space="preserve">Планирано </t>
  </si>
  <si>
    <t>СРЕДСТВА ЗА ПОСЕБНЕ НАМЕНЕ</t>
  </si>
  <si>
    <t>Позиција</t>
  </si>
  <si>
    <t>Спонзорство</t>
  </si>
  <si>
    <t>Донације</t>
  </si>
  <si>
    <t>Хуманитарне активности</t>
  </si>
  <si>
    <t>Спортске активности</t>
  </si>
  <si>
    <t>Реклама и пропаганда</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</si>
  <si>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</si>
  <si>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</si>
  <si>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</si>
  <si>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</si>
  <si>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</si>
  <si>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</si>
  <si>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</si>
  <si>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</si>
  <si>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</si>
  <si>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</si>
  <si>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Добра</t>
  </si>
  <si>
    <t>Услуге</t>
  </si>
  <si>
    <t>Радови</t>
  </si>
  <si>
    <t>ПАСИВА</t>
  </si>
  <si>
    <t>14</t>
  </si>
  <si>
    <t>24</t>
  </si>
  <si>
    <t>АОП</t>
  </si>
  <si>
    <t xml:space="preserve">Дневнице на службеном путу </t>
  </si>
  <si>
    <t xml:space="preserve">Накнаде трошкова на службеном путу
 </t>
  </si>
  <si>
    <t>ИЗВЕШТАЈ О ТОКОВИМА ГОТОВИНЕ</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</si>
  <si>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</si>
  <si>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</si>
  <si>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</si>
  <si>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</si>
  <si>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</si>
  <si>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</si>
  <si>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навести основ</t>
  </si>
  <si>
    <t xml:space="preserve">ТРОШКОВИ ЗАПОСЛЕНИХ </t>
  </si>
  <si>
    <t>у динарима</t>
  </si>
  <si>
    <t>Р. бр.</t>
  </si>
  <si>
    <t>Трошкови запослених</t>
  </si>
  <si>
    <t>Број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</si>
  <si>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</si>
  <si>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</si>
  <si>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</si>
  <si>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</si>
  <si>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</si>
  <si>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</si>
  <si>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</si>
  <si>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</si>
  <si>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</si>
  <si>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</si>
  <si>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</si>
  <si>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Основ одлива/пријема кадрова</t>
  </si>
  <si>
    <t>ДИНАМИКА ЗАПОШЉАВАЊА</t>
  </si>
  <si>
    <t>Опис</t>
  </si>
  <si>
    <t>Износ</t>
  </si>
  <si>
    <t>Репрезентација</t>
  </si>
  <si>
    <t>1</t>
  </si>
  <si>
    <t>Сопствена средства</t>
  </si>
  <si>
    <t>Позајмљена средства</t>
  </si>
  <si>
    <t>2</t>
  </si>
  <si>
    <t>3</t>
  </si>
  <si>
    <t>Година почетка финансирања пројекта</t>
  </si>
  <si>
    <t>Година завршетка финансирања пројекта</t>
  </si>
  <si>
    <t>Укупна вредност пројекта</t>
  </si>
  <si>
    <t>4</t>
  </si>
  <si>
    <t>5</t>
  </si>
  <si>
    <t>6</t>
  </si>
  <si>
    <t>7</t>
  </si>
  <si>
    <t>9</t>
  </si>
  <si>
    <t>10</t>
  </si>
  <si>
    <t>11</t>
  </si>
  <si>
    <t>12</t>
  </si>
  <si>
    <t>ПОЗИЦИЈА</t>
  </si>
  <si>
    <t>1. Основна зарада по акцији</t>
  </si>
  <si>
    <t>1.</t>
  </si>
  <si>
    <t>2.</t>
  </si>
  <si>
    <t>3.</t>
  </si>
  <si>
    <t>4.</t>
  </si>
  <si>
    <t>5.</t>
  </si>
  <si>
    <t>6.</t>
  </si>
  <si>
    <t>7.</t>
  </si>
  <si>
    <t>АКТИВА</t>
  </si>
  <si>
    <t>Накнаде члановима скупштине</t>
  </si>
  <si>
    <t>НОВОЗАПОСЛЕНИ</t>
  </si>
  <si>
    <t>ПОСЛОВОДСТВО</t>
  </si>
  <si>
    <t>I</t>
  </si>
  <si>
    <t>II</t>
  </si>
  <si>
    <t>III</t>
  </si>
  <si>
    <t>IV</t>
  </si>
  <si>
    <t>V</t>
  </si>
  <si>
    <t>VI</t>
  </si>
  <si>
    <t>VII</t>
  </si>
  <si>
    <t>VIII</t>
  </si>
  <si>
    <t>IX</t>
  </si>
  <si>
    <t>X</t>
  </si>
  <si>
    <t>XI</t>
  </si>
  <si>
    <t>XII</t>
  </si>
  <si>
    <t>ПРОСЕК</t>
  </si>
  <si>
    <t>51 осим 513</t>
  </si>
  <si>
    <t>541 до 549</t>
  </si>
  <si>
    <t>663 и 664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</si>
  <si>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</si>
  <si>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</si>
  <si>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566 и 569</t>
  </si>
  <si>
    <t>683 и 685</t>
  </si>
  <si>
    <t>583 и 585</t>
  </si>
  <si>
    <t>57 и 58, осим 583 и 585</t>
  </si>
  <si>
    <t>2. Дугорочни кредити (нето приливи)</t>
  </si>
  <si>
    <t>3. Краткорочни кредити (нето приливи)</t>
  </si>
  <si>
    <t>4. Остале дугорочне обавезе</t>
  </si>
  <si>
    <t>5. Остале краткорочне обавезе</t>
  </si>
  <si>
    <t>И. НЕГАТИВНЕ КУРСНЕ РАЗЛИКЕ ПО ОСНОВУ ПРЕРАЧУНА ГОТОВИНЕ</t>
  </si>
  <si>
    <t>А. УПИСАНИ А НЕУПЛАЋЕНИ КАПИТАЛ</t>
  </si>
  <si>
    <t>3. Гудвил</t>
  </si>
  <si>
    <t>4. Остала нематеријална имовина</t>
  </si>
  <si>
    <t>5. Нематеријална имовина у припреми</t>
  </si>
  <si>
    <t>6. Аванси за нематеријалну имовину</t>
  </si>
  <si>
    <t>1. Земљиште</t>
  </si>
  <si>
    <t>2. Грађевински објекти</t>
  </si>
  <si>
    <t>3. Постројења и опрема</t>
  </si>
  <si>
    <t>4. Инвестиционе некретнине</t>
  </si>
  <si>
    <t>5. Остале некретнине, постројења и опрема</t>
  </si>
  <si>
    <t>8. Аванси за некретнине, постројења и опрему</t>
  </si>
  <si>
    <t>1. Шуме и вишегодишњи засади</t>
  </si>
  <si>
    <t>2. Основно стадо</t>
  </si>
  <si>
    <t>3. Биолошка средства у припреми</t>
  </si>
  <si>
    <t>4. Аванси за биолошка средства</t>
  </si>
  <si>
    <t>1. Учешћа у капиталу зависних правних лица</t>
  </si>
  <si>
    <t>В. ОДЛОЖЕНА ПОРЕСКА СРЕДСТВА</t>
  </si>
  <si>
    <t>Класа 1</t>
  </si>
  <si>
    <t>2. Недовршена производња и недовршене услуге</t>
  </si>
  <si>
    <t>3. Готови производи</t>
  </si>
  <si>
    <t>13</t>
  </si>
  <si>
    <t>4. Роба</t>
  </si>
  <si>
    <t>15</t>
  </si>
  <si>
    <t>6. Плаћени аванси за залихе и услуге</t>
  </si>
  <si>
    <t>21</t>
  </si>
  <si>
    <t>22</t>
  </si>
  <si>
    <t>27</t>
  </si>
  <si>
    <t>Ђ. ВАНБИЛАНСНА АКТИВА</t>
  </si>
  <si>
    <t>1. Акцијски капитал</t>
  </si>
  <si>
    <t>3. Улози</t>
  </si>
  <si>
    <t>4. Државни капитал</t>
  </si>
  <si>
    <t>5. Друштвени капитал</t>
  </si>
  <si>
    <t>6. Задружни удели</t>
  </si>
  <si>
    <t>7. Емисиона премија</t>
  </si>
  <si>
    <t>8. Остали основни капитал</t>
  </si>
  <si>
    <t>IV. РЕЗЕРВЕ</t>
  </si>
  <si>
    <t>33 осим 330</t>
  </si>
  <si>
    <t>1. Резервисања за трошкове у гарантном року</t>
  </si>
  <si>
    <t>3. Резервисања за трошкове реструктурирања</t>
  </si>
  <si>
    <t>4. Резервисања за накнаде и друге бенефиције запослених</t>
  </si>
  <si>
    <t>402 и 409</t>
  </si>
  <si>
    <t>6. Остала дугорочна резервисања</t>
  </si>
  <si>
    <t>1. Обавезе које се могу конвертовати у капитал</t>
  </si>
  <si>
    <t>2. Обавезе према матичним и зависним правним лицима</t>
  </si>
  <si>
    <t>49 осим 498</t>
  </si>
  <si>
    <t>И  З  Н  О  С</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</si>
  <si>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</si>
  <si>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</si>
  <si>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</si>
  <si>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Број запослених  по кадровској евиденцији - УКУПНО*</t>
  </si>
  <si>
    <t>4.1.</t>
  </si>
  <si>
    <t xml:space="preserve"> - на неодређено време</t>
  </si>
  <si>
    <t>4.2.</t>
  </si>
  <si>
    <t>- на одређено време</t>
  </si>
  <si>
    <t>8</t>
  </si>
  <si>
    <t>16</t>
  </si>
  <si>
    <t>17</t>
  </si>
  <si>
    <t>18</t>
  </si>
  <si>
    <t>19</t>
  </si>
  <si>
    <t>20</t>
  </si>
  <si>
    <t>25</t>
  </si>
  <si>
    <t>26</t>
  </si>
  <si>
    <t>28</t>
  </si>
  <si>
    <t>А. ТОКОВИ ГОТОВИНЕ ИЗ ПОСЛОВНИХ АКТИВНОСТИ</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</si>
  <si>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</si>
  <si>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</si>
  <si>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</si>
  <si>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</si>
  <si>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</si>
  <si>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</si>
  <si>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</si>
  <si>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</si>
  <si>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</si>
  <si>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</si>
  <si>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</si>
  <si>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</si>
  <si>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</si>
  <si>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</si>
  <si>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</si>
  <si>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</si>
  <si>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</si>
  <si>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</si>
  <si>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</si>
  <si>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</si>
  <si>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</si>
  <si>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З. ГОТОВИНА НА ПОЧЕТКУ ОБРАЧУНСКОГ ПЕРИОДА</t>
  </si>
  <si>
    <t>Ж. ПОЗИТИВНЕ КУРСНЕ РАЗЛИКЕ ПО ОСНОВУ ПРЕРАЧУНА ГОТОВИНЕ</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</si>
  <si>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</si>
  <si>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</si>
  <si>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</si>
  <si>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</si>
  <si>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</si>
  <si>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</si>
  <si>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</si>
  <si>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</si>
  <si>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</si>
  <si>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</si>
  <si>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</si>
  <si>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</si>
  <si>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</si>
  <si>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</si>
  <si>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</si>
  <si>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</si>
  <si>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</si>
  <si>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</si>
  <si>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</si>
  <si>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</si>
  <si>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</si>
  <si>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</si>
  <si>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</si>
  <si>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</si>
  <si>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</si>
  <si>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</si>
  <si>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</si>
  <si>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</si>
  <si>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</si>
  <si>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</si>
  <si>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</si>
  <si>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</si>
  <si>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</si>
  <si>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</si>
  <si>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</si>
  <si>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</si>
  <si>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</si>
  <si>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</si>
  <si>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</si>
  <si>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</si>
  <si>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</si>
  <si>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</si>
  <si>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</si>
  <si>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III. ПОЗИТИВНЕ КУРСНЕ РАЗЛИКЕ И ПОЗИТИВНИ ЕФЕКТИ ВАЛУТНЕ КЛАУЗУЛЕ (ПРЕМА ТРЕЋИМ ЛИЦИМА)</t>
  </si>
  <si>
    <t>Ђ. ФИНАНСИЈСКИ РАСХОДИ (1041 + 1046 + 1047)</t>
  </si>
  <si>
    <t>56, осим 562, 563 и 564</t>
  </si>
  <si>
    <t>3. Расходи од учешћа у губитку придружених правних лица и заједничких подухвата</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</si>
  <si>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</si>
  <si>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</si>
  <si>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</si>
  <si>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</si>
  <si>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</si>
  <si>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</si>
  <si>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З. ПРИХОДИ ОД УСКЛАЂИВАЊА ВРЕДНОСТИ ОСТАЛЕ ИМОВИНЕ КОЈА СЕ ИСКАЗУЈЕ ПО ФЕР ВРЕДНОСТИ КРОЗ БИЛАНС УСПЕХА</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</si>
  <si>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</si>
  <si>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</si>
  <si>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</si>
  <si>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</si>
  <si>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</si>
  <si>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</si>
  <si>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</si>
  <si>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</si>
  <si>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</si>
  <si>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</si>
  <si>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</si>
  <si>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</si>
  <si>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</si>
  <si>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</si>
  <si>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</si>
  <si>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</si>
  <si>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</si>
  <si>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</si>
  <si>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</si>
  <si>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</si>
  <si>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2. Умањена (разводњена) зарада по акцији</t>
  </si>
  <si>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</si>
  <si>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</si>
  <si>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</si>
  <si>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</si>
  <si>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</si>
  <si>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</si>
  <si>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014 и део 019</t>
  </si>
  <si>
    <t>015 и део 019</t>
  </si>
  <si>
    <t>016 и део 019</t>
  </si>
  <si>
    <t>II. НЕКРЕТНИНЕ, ПОСТРОJEЊА И ОПРЕМА (0011 + 0012 + 0013 + 0014 + 0015 + 0016 + 0017 + 0018)</t>
  </si>
  <si>
    <t>020, 021 и део 029</t>
  </si>
  <si>
    <t>022 и део 029</t>
  </si>
  <si>
    <t>023 и део 029</t>
  </si>
  <si>
    <t>024 и део 029</t>
  </si>
  <si>
    <t>025 и део 029</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</si>
  <si>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</si>
  <si>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</si>
  <si>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</si>
  <si>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</si>
  <si>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</si>
  <si>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III. БИОЛОШКА СРЕДСТВА (0020 + 0021 + 0022 + 0023)</t>
  </si>
  <si>
    <t>030, 031 и део 039</t>
  </si>
  <si>
    <t>032 и део 039</t>
  </si>
  <si>
    <t>037 и део 039</t>
  </si>
  <si>
    <t>038 и део 039</t>
  </si>
  <si>
    <t>04. осим 047</t>
  </si>
  <si>
    <t>IV. ДУГОРОЧНИ ФИНАНСИЈСКИ ПЛАСМАНИ 0025 + 0026 + 0027 + 0028 + 0029 + 0030 + 0031 + 0032 + 0033)</t>
  </si>
  <si>
    <t>040 и део 049</t>
  </si>
  <si>
    <t>041 и део 049</t>
  </si>
  <si>
    <t>2. Учешћа у капиталу придружених правних лица и заједничким подухватима</t>
  </si>
  <si>
    <t>042 и део 049</t>
  </si>
  <si>
    <t>3. Учешћа у капиталу осталих правних лица и друге хартије од вредности расположиве за продају</t>
  </si>
  <si>
    <t>део 043, део 044 и део 049</t>
  </si>
  <si>
    <t>4. Дугорочни пласмани матичним и зависним правним лицима</t>
  </si>
  <si>
    <t>5. Дугорочни пласмани осталим повезаним правним лицима</t>
  </si>
  <si>
    <t>део 045 и део 049</t>
  </si>
  <si>
    <t>6. Дугорочни пласмани у земљи</t>
  </si>
  <si>
    <t>7. Дугорочни пласмани у иностранству</t>
  </si>
  <si>
    <t>046 и део 049</t>
  </si>
  <si>
    <t>8. Хартије од вредности које се држе до доспећа</t>
  </si>
  <si>
    <t>048 и део 049</t>
  </si>
  <si>
    <t>9. Остали дугорочни финансијски пласмани</t>
  </si>
  <si>
    <t>V. ДУГОРОЧНА ПОТРАЖИВАЊА (0035 + 0036 + 0037 + 0038 + 0039 + 0040 + 0041)</t>
  </si>
  <si>
    <t>050 и део 059</t>
  </si>
  <si>
    <t>1. Потраживања од матичног и зависних правних лица</t>
  </si>
  <si>
    <t>051 и део 059</t>
  </si>
  <si>
    <t>2. Потраживања од осталих повезаних лица</t>
  </si>
  <si>
    <t>052 и део 059</t>
  </si>
  <si>
    <t>3. Потраживања по основу продаје на робни кредит</t>
  </si>
  <si>
    <t>4. Потраживања за продају по уговорима о финансијском лизингу</t>
  </si>
  <si>
    <t>054 и део 059</t>
  </si>
  <si>
    <t>5. Потраживања по основу јемства</t>
  </si>
  <si>
    <t>055 и део 059</t>
  </si>
  <si>
    <t>6. Спорна и сумњива потраживања</t>
  </si>
  <si>
    <t>056 и део 059</t>
  </si>
  <si>
    <t>7. Остала дугорочна потраживања</t>
  </si>
  <si>
    <t>Г. ОБРТНА ИМОВИНА (0044 + 0051 + 0059 + 0060 + 0061 + 0062 + 0068 + 0069 + 0070)</t>
  </si>
  <si>
    <t>I. ЗАЛИХЕ (0045 + 0046 + 0047 + 0048 + 0049 + 0050)</t>
  </si>
  <si>
    <t>1. Материјал, резервни делови, алат и ситан инвентар</t>
  </si>
  <si>
    <t>5. Стална средства намењена продаји</t>
  </si>
  <si>
    <t>II. ПОТРАЖИВАЊА ПО ОСНОВУ ПРОДАЈЕ (0052 + 0053 + 0054 + 0055 + 0056 + 0057 + 0058)</t>
  </si>
  <si>
    <t>200 и део 209</t>
  </si>
  <si>
    <t>1. Купци у земљи – матична и зависна правна лица</t>
  </si>
  <si>
    <t>201 и део 209</t>
  </si>
  <si>
    <t>202 и део 209</t>
  </si>
  <si>
    <t>3. Купци у земљи – остала повезана правна лица</t>
  </si>
  <si>
    <t>203 и део 209</t>
  </si>
  <si>
    <t>4. Купци у иностранству – остала повезана правна лица</t>
  </si>
  <si>
    <t>204 и део 209</t>
  </si>
  <si>
    <t>5. Купци у земљи</t>
  </si>
  <si>
    <t>205 и део 209</t>
  </si>
  <si>
    <t>6. Купци у иностранству</t>
  </si>
  <si>
    <t>206 и део 209</t>
  </si>
  <si>
    <t>7. Остала потраживања по основу продаје</t>
  </si>
  <si>
    <t>III. ПОТРАЖИВАЊА ИЗ СПЕЦИФИЧНИХ ПОСЛОВА</t>
  </si>
  <si>
    <t>IV. ДРУГА ПОТРАЖИВАЊА</t>
  </si>
  <si>
    <t>V. ФИНАНСИЈСКА СРЕДСТВА КОЈА СЕ ВРЕДНУЈУ ПО ФЕР ВРЕДНОСТИ КРОЗ БИЛАНС УСПЕХА</t>
  </si>
  <si>
    <t>23 осим 236 и 237</t>
  </si>
  <si>
    <t>VI. КРАТКОРОЧНИ ФИНАНСИЈСКИ ПЛАСМАНИ (0063 + 0064 + 0065 + 0066 + 0067)</t>
  </si>
  <si>
    <t>230 и део 239</t>
  </si>
  <si>
    <t>1. Краткорочни кредити и пласмани – матична и зависна правна лица</t>
  </si>
  <si>
    <t>231 и део 239</t>
  </si>
  <si>
    <t>2. Краткорочни кредити и пласмани – остала повезана правна лица</t>
  </si>
  <si>
    <t>232 и део 239</t>
  </si>
  <si>
    <t>3. Краткорочни кредити и зајмови у земљи</t>
  </si>
  <si>
    <t>233 и део 239</t>
  </si>
  <si>
    <t>4. Краткорочни кредити и зајмови у иностранству</t>
  </si>
  <si>
    <t>234, 235, 238 и део 239</t>
  </si>
  <si>
    <t>5. Остали краткорочни финансијски пласмани</t>
  </si>
  <si>
    <t>VII. ГОТОВИНСКИ ЕКВИВАЛЕНТИ И ГОТОВИНА</t>
  </si>
  <si>
    <t>VIII. ПОРЕЗ НА ДОДАТУ ВРЕДНОСТ</t>
  </si>
  <si>
    <t>28 осим 288</t>
  </si>
  <si>
    <t>IX. АКТИВНА ВРЕМЕНСКА РАЗГРАНИЧЕЊА</t>
  </si>
  <si>
    <t>Д. УКУПНА АКТИВА = ПОСЛОВНА ИМОВИНА (0001 + 0002 + 0042 + 0043)</t>
  </si>
  <si>
    <t>А. КАПИТАЛ (0402 + 0411 – 0412 + 0413 + 0414 + 0415 – 0416 + 0417 + 0420 – 0421) ≥ 0 = (0071 – 0424 – 0441 – 0442)</t>
  </si>
  <si>
    <t>0401</t>
  </si>
  <si>
    <t>I. ОСНОВНИ КАПИТАЛ (0403 + 0404 + 0405 + 0406 + 0407 + 0408 + 0409 + 0410)</t>
  </si>
  <si>
    <t>0402</t>
  </si>
  <si>
    <t>0403</t>
  </si>
  <si>
    <t>2. Удели друштава с ограниченом одговорношћу</t>
  </si>
  <si>
    <t>0404</t>
  </si>
  <si>
    <t>0405</t>
  </si>
  <si>
    <t>0406</t>
  </si>
  <si>
    <t>0407</t>
  </si>
  <si>
    <t>0408</t>
  </si>
  <si>
    <t>0409</t>
  </si>
  <si>
    <t>0410</t>
  </si>
  <si>
    <t>II. УПИСАНИ А НЕУПЛАЋЕНИ КАПИТАЛ</t>
  </si>
  <si>
    <t>0411</t>
  </si>
  <si>
    <t>047 и 237</t>
  </si>
  <si>
    <t>III. ОТКУПЉЕНЕ СОПСТВЕНЕ АКЦИЈЕ</t>
  </si>
  <si>
    <t>0412</t>
  </si>
  <si>
    <t>0413</t>
  </si>
  <si>
    <t>V. РЕВАЛОРИЗАЦИОНЕ РЕЗЕРВЕ ПО ОСНОВУ РЕВАЛОРИЗАЦИЈЕ НЕМАТЕРИЈАЛНЕ ИМОВИНЕ, НЕКРЕТНИНА, ПОСТРОЈЕЊА И ОПРЕМЕ</t>
  </si>
  <si>
    <t>0414</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</si>
  <si>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</si>
  <si>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</si>
  <si>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</si>
  <si>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</si>
  <si>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</si>
  <si>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</si>
  <si>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</si>
  <si>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</si>
  <si>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</si>
  <si>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</si>
  <si>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</si>
  <si>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</si>
  <si>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</si>
  <si>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</si>
  <si>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</si>
  <si>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</si>
  <si>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</si>
  <si>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</si>
  <si>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</si>
  <si>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</si>
  <si>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</si>
  <si>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</si>
  <si>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0426</t>
  </si>
  <si>
    <t>2. Резервисања за трошкове обнављања природних богатстава</t>
  </si>
  <si>
    <t>0427</t>
  </si>
  <si>
    <t>0428</t>
  </si>
  <si>
    <t>0429</t>
  </si>
  <si>
    <t>5. Резервисања за трошкове судских спорова</t>
  </si>
  <si>
    <t>0430</t>
  </si>
  <si>
    <t>0431</t>
  </si>
  <si>
    <t>II. ДУГОРОЧНЕ ОБАВЕЗЕ (0433 + 0434 + 0435 + 0436 + 0437 + 0438 + 0439 + 0440)</t>
  </si>
  <si>
    <t>0432</t>
  </si>
  <si>
    <t>0433</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</si>
  <si>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</si>
  <si>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</si>
  <si>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</si>
  <si>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</si>
  <si>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</si>
  <si>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</si>
  <si>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</si>
  <si>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</si>
  <si>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</si>
  <si>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</si>
  <si>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</si>
  <si>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</si>
  <si>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</si>
  <si>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</si>
  <si>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</si>
  <si>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</si>
  <si>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</si>
  <si>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</si>
  <si>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</si>
  <si>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</si>
  <si>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</si>
  <si>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</si>
  <si>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</si>
  <si>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</si>
  <si>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</si>
  <si>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</si>
  <si>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</si>
  <si>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</si>
  <si>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</si>
  <si>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</si>
  <si>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</si>
  <si>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</si>
  <si>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</si>
  <si>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</si>
  <si>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</si>
  <si>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</si>
  <si>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</si>
  <si>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</si>
  <si>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</si>
  <si>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</si>
  <si>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</si>
  <si>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</si>
  <si>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</si>
  <si>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</si>
  <si>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</si>
  <si>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</si>
  <si>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</si>
  <si>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</si>
  <si>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</si>
  <si>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</si>
  <si>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</si>
  <si>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</si>
  <si>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</si>
  <si>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</si>
  <si>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</si>
  <si>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</si>
  <si>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</si>
  <si>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</si>
  <si>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</si>
  <si>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</si>
  <si>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</si>
  <si>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</si>
  <si>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</si>
  <si>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</si>
  <si>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</si>
  <si>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r>
      <t xml:space="preserve">Б.СТАЛНА ИМОВИНА </t>
    </r>
    <r>
      <rPr>
        <sz val="14"/>
        <rFont val="Times New Roman"/>
        <family val="1"/>
      </rPr>
      <t>(0003+0010+0019+0024+0034)</t>
    </r>
  </si>
  <si>
    <t xml:space="preserve">Маса зарада </t>
  </si>
  <si>
    <t>СТАРОЗАПОСЛЕНИ*</t>
  </si>
  <si>
    <t>у 000 динара</t>
  </si>
  <si>
    <t>Структура по полу</t>
  </si>
  <si>
    <t>23</t>
  </si>
  <si>
    <t>Накнаде члановима Комисије за ревизију</t>
  </si>
  <si>
    <t>Накнада председника</t>
  </si>
  <si>
    <t>Број систематизованих радних места</t>
  </si>
  <si>
    <t xml:space="preserve"> Број запослених по кадровској евиденцији</t>
  </si>
  <si>
    <t xml:space="preserve">Број запослених на неодређено време </t>
  </si>
  <si>
    <t>Број запослених на одређено време</t>
  </si>
  <si>
    <t>УКУПНО:</t>
  </si>
  <si>
    <t>Пословни приходи</t>
  </si>
  <si>
    <t>План</t>
  </si>
  <si>
    <t>Реализација</t>
  </si>
  <si>
    <t>-</t>
  </si>
  <si>
    <t>Пословни расходи</t>
  </si>
  <si>
    <t>Пословни резултат</t>
  </si>
  <si>
    <t>Нето резултат</t>
  </si>
  <si>
    <t>Број запослених на дан 31.12.</t>
  </si>
  <si>
    <t>Просечна нето зарада</t>
  </si>
  <si>
    <t>EBITDA</t>
  </si>
  <si>
    <t>Ликвидност</t>
  </si>
  <si>
    <t>Дуг / капитал</t>
  </si>
  <si>
    <t>НАПОМЕНА:</t>
  </si>
  <si>
    <t>Број прималаца накнаде по уговору о привременим и повременим пословима*</t>
  </si>
  <si>
    <t>Број прималаца накнаде по уговору о делу*</t>
  </si>
  <si>
    <t>СУБВЕНЦИЈЕ И ОСТАЛИ ПРИХОДИ ИЗ БУЏЕТА</t>
  </si>
  <si>
    <t>Приход</t>
  </si>
  <si>
    <t>Пренето из буџета</t>
  </si>
  <si>
    <t xml:space="preserve">Неутрошено </t>
  </si>
  <si>
    <t>4 (2-3)</t>
  </si>
  <si>
    <t>Субвенције</t>
  </si>
  <si>
    <t>Остали приходи из буџета*</t>
  </si>
  <si>
    <t>01.01. до 31.03.</t>
  </si>
  <si>
    <t>01.01. до 30.06.</t>
  </si>
  <si>
    <t>01.01. до 30.09.</t>
  </si>
  <si>
    <t>01.01. до 31.12.</t>
  </si>
  <si>
    <t>* Под осталим приходима из буџета сматрају се сви приходи који нису субвенције (нпр. додела средстава из буџета по јавном позиву, конкурсу и сл).</t>
  </si>
  <si>
    <t>Број прималаца накнаде по основу осталих уговора*</t>
  </si>
  <si>
    <t>Број прималаца накнаде по ауторским уговорима*</t>
  </si>
  <si>
    <t xml:space="preserve">** позиције од 5 до 28 које се исказују у новчаним јединицама приказати у бруто износу </t>
  </si>
  <si>
    <t>Број чланова Комисије за ревизију*</t>
  </si>
  <si>
    <t>Број чланова скупштине*</t>
  </si>
  <si>
    <t xml:space="preserve">* број запослених/прималаца/чланова последњег дана извештајног периода </t>
  </si>
  <si>
    <t>Структура по времену у радном односу</t>
  </si>
  <si>
    <t>Накнаде Надзорног одбора / Скупштине у нето износу</t>
  </si>
  <si>
    <t>Месец</t>
  </si>
  <si>
    <t>Накнаде Надзорног одбора / Скупштине у бруто износу</t>
  </si>
  <si>
    <t>Накнада члана</t>
  </si>
  <si>
    <t>Број чланова</t>
  </si>
  <si>
    <t xml:space="preserve">Укупан износ </t>
  </si>
  <si>
    <t>1+(2*3)</t>
  </si>
  <si>
    <t>Уплата у буџет</t>
  </si>
  <si>
    <t>Накнаде Комисије за ревизију у нето износу</t>
  </si>
  <si>
    <t>Накнаде Комисије за ревизију у бруто износу</t>
  </si>
  <si>
    <t>Укупно:</t>
  </si>
  <si>
    <t>Структура финансирања</t>
  </si>
  <si>
    <t>Износ према
 извору финансирања</t>
  </si>
  <si>
    <t>Просечна зарада</t>
  </si>
  <si>
    <t xml:space="preserve">30 до 40  </t>
  </si>
  <si>
    <t>Мушки</t>
  </si>
  <si>
    <t>Женски</t>
  </si>
  <si>
    <t>Р.бр.</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</si>
  <si>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</si>
  <si>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</si>
  <si>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</si>
  <si>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</si>
  <si>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</si>
  <si>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Група рачуна, рачун</t>
  </si>
  <si>
    <t>AOП</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</si>
  <si>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</si>
  <si>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</si>
  <si>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</si>
  <si>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</si>
  <si>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</si>
  <si>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</si>
  <si>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П О З И Ц И Ј А</t>
  </si>
  <si>
    <t>053 и део 059</t>
  </si>
  <si>
    <t xml:space="preserve">КРЕДИТНА ЗАДУЖЕНОСТ </t>
  </si>
  <si>
    <t>Кредитор</t>
  </si>
  <si>
    <t>Назив кредита / Пројекта</t>
  </si>
  <si>
    <t>Оригинална валута</t>
  </si>
  <si>
    <t>Гаранција државе</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</si>
  <si>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</si>
  <si>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</si>
  <si>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</si>
  <si>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</si>
  <si>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</si>
  <si>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</si>
  <si>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Да/Не</t>
  </si>
  <si>
    <t>Укупно главница</t>
  </si>
  <si>
    <t>Укупно камата</t>
  </si>
  <si>
    <t>Домаћи кредитор</t>
  </si>
  <si>
    <t xml:space="preserve">   ...................</t>
  </si>
  <si>
    <t>Страни кредитор</t>
  </si>
  <si>
    <t>Укупно кредитно задужење</t>
  </si>
  <si>
    <t>од чега за ликвидност</t>
  </si>
  <si>
    <t>од чега за капиталне пројекте</t>
  </si>
  <si>
    <t>Укупно услуге:</t>
  </si>
  <si>
    <t>Укупно радови:</t>
  </si>
  <si>
    <t>Укупно добра:</t>
  </si>
  <si>
    <t>у 000  динара</t>
  </si>
  <si>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</si>
  <si>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</si>
  <si>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</si>
  <si>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</si>
  <si>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</si>
  <si>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</si>
  <si>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</si>
  <si>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</si>
  <si>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</si>
  <si>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</si>
  <si>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</si>
  <si>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</si>
  <si>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</si>
  <si>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</si>
  <si>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</si>
  <si>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</si>
  <si>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</si>
  <si>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</si>
  <si>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</si>
  <si>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</si>
  <si>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</si>
  <si>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</si>
  <si>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</si>
  <si>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</si>
  <si>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</si>
  <si>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</si>
  <si>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</si>
  <si>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</si>
  <si>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</si>
  <si>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</si>
  <si>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</si>
  <si>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</si>
  <si>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</si>
  <si>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</si>
  <si>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</si>
  <si>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</si>
  <si>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</si>
  <si>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</si>
  <si>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</si>
  <si>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</si>
  <si>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</si>
  <si>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</si>
  <si>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</si>
  <si>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</si>
  <si>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</si>
  <si>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</si>
  <si>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</si>
  <si>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</si>
  <si>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</si>
  <si>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</si>
  <si>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</si>
  <si>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</si>
  <si>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</si>
  <si>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</si>
  <si>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</si>
  <si>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</si>
  <si>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</si>
  <si>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</si>
  <si>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</si>
  <si>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</si>
  <si>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</si>
  <si>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</si>
  <si>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</si>
  <si>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</si>
  <si>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</si>
  <si>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</si>
  <si>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</si>
  <si>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</si>
  <si>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</si>
  <si>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</si>
  <si>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</si>
  <si>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</si>
  <si>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Број чланова надзорног одбора*</t>
  </si>
  <si>
    <t>Накнаде члановима надзорног одбора</t>
  </si>
  <si>
    <t>Број извршилаца</t>
  </si>
  <si>
    <t>…</t>
  </si>
  <si>
    <t xml:space="preserve">Преко 60 </t>
  </si>
  <si>
    <t xml:space="preserve">* исплата са проценом до краја године </t>
  </si>
  <si>
    <t>СТАРОЗАПОСЛЕНИ**</t>
  </si>
  <si>
    <t>УКУПНО = ДОБРА + УСЛУГЕ+РАДОВИ</t>
  </si>
  <si>
    <t>Прилог 1a</t>
  </si>
  <si>
    <t>Прилог 1б</t>
  </si>
  <si>
    <t>Прилог 3а</t>
  </si>
  <si>
    <t>Прилог 3б</t>
  </si>
  <si>
    <t>Прилог 9а</t>
  </si>
  <si>
    <t xml:space="preserve"> </t>
  </si>
  <si>
    <t>Запослени</t>
  </si>
  <si>
    <t>Надзорни одбор/Скупштина</t>
  </si>
  <si>
    <t>Приказ планираних и реализованих индикатора пословања</t>
  </si>
  <si>
    <t>П О З И Ц И  Ј А</t>
  </si>
  <si>
    <t>2. Купци у иностранству – матична и зависна правна лица</t>
  </si>
  <si>
    <t>Прилог 13.</t>
  </si>
  <si>
    <t>Прилог 14.</t>
  </si>
  <si>
    <t>Средства буџета  (по контима)</t>
  </si>
  <si>
    <t>Прилог 15.</t>
  </si>
  <si>
    <t>Прилог 12.</t>
  </si>
  <si>
    <t>Прилог 11.</t>
  </si>
  <si>
    <t>Прилог 10.</t>
  </si>
  <si>
    <t>Прилог 9.</t>
  </si>
  <si>
    <t>Прилог 7.</t>
  </si>
  <si>
    <t>Прилог 6.</t>
  </si>
  <si>
    <t>Прилог 5.</t>
  </si>
  <si>
    <t>Прилог 4.</t>
  </si>
  <si>
    <t>Прилог 3.</t>
  </si>
  <si>
    <t>Прилог 1.</t>
  </si>
  <si>
    <t>План
01.01-31.12.2019.</t>
  </si>
  <si>
    <t>Реализација (процена)
01.01-31.12.2019.</t>
  </si>
  <si>
    <t>у периоду од 01.01. до 31.12.2019. године</t>
  </si>
  <si>
    <t xml:space="preserve">Прилог 2 </t>
  </si>
  <si>
    <t>Укупни капитал</t>
  </si>
  <si>
    <t>% одступања реализације од плана</t>
  </si>
  <si>
    <t>% одступања реализације у односу на реализацију претходне године</t>
  </si>
  <si>
    <t>Укупна имовина</t>
  </si>
  <si>
    <t>Инвестиције</t>
  </si>
  <si>
    <t>Просечна  нето зарада = збир свих исплаћених нето зарада у години / 12 / број запослених</t>
  </si>
  <si>
    <t>ROA</t>
  </si>
  <si>
    <t>ROE</t>
  </si>
  <si>
    <t>Оперативни новчани ток</t>
  </si>
  <si>
    <t>% зарада у пословним приходима</t>
  </si>
  <si>
    <t>Стање на дан 31.12.2017.</t>
  </si>
  <si>
    <t>Стање на дан 31.12.2018.</t>
  </si>
  <si>
    <t>Стање на дан 31.12.2019.</t>
  </si>
  <si>
    <t>План на дан 31.12.2020.</t>
  </si>
  <si>
    <t>Кредитно задужење без гаранције државе</t>
  </si>
  <si>
    <t>Кредитно задужење са гаранцијом државе</t>
  </si>
  <si>
    <t>Остали приходи из буџета</t>
  </si>
  <si>
    <t>Укупно приходи из буџета</t>
  </si>
  <si>
    <t>План 31.03.2020.</t>
  </si>
  <si>
    <t>План 30.06.2020.</t>
  </si>
  <si>
    <t>План 30.09.2020.</t>
  </si>
  <si>
    <t>План 31.12.2020.</t>
  </si>
  <si>
    <t>2017. година</t>
  </si>
  <si>
    <t xml:space="preserve"> 2018. година</t>
  </si>
  <si>
    <t>2019. година</t>
  </si>
  <si>
    <t>Пренето</t>
  </si>
  <si>
    <t>План
01.01-31.03.2020.</t>
  </si>
  <si>
    <t>План
01.01-30.06.2020.</t>
  </si>
  <si>
    <t>План
01.01-30.09.2020.</t>
  </si>
  <si>
    <t>План 
01.01-31.12.2020.</t>
  </si>
  <si>
    <t>План 
01.01-31.03.2020.</t>
  </si>
  <si>
    <t>План 
01.01-30.09.2020.</t>
  </si>
  <si>
    <t>Број на дан 31.12.2019.</t>
  </si>
  <si>
    <t>Број на дан 31.12.2020.</t>
  </si>
  <si>
    <t>Број запослених 31.12.2019.</t>
  </si>
  <si>
    <t>Број запослених 31.12.2020.</t>
  </si>
  <si>
    <t>Стање на дан 31.12.2019. године</t>
  </si>
  <si>
    <t>Одлив кадрова у периоду 
01.01.-31.03.2020.</t>
  </si>
  <si>
    <t>Пријем кадрова у периоду 
01.01.-31.03.2020.</t>
  </si>
  <si>
    <t>Стање на дан 31.03.2020. године</t>
  </si>
  <si>
    <t>Одлив кадрова у периоду 
01.04.-30.06.2020.</t>
  </si>
  <si>
    <t>Пријем кадрова у периоду 
01.04.-30.06.2020.</t>
  </si>
  <si>
    <t>Стање на дан 30.06.2020. године</t>
  </si>
  <si>
    <t>Одлив кадрова у периоду 
01.07.-30.09.2020.</t>
  </si>
  <si>
    <t>Пријем кадрова у периоду 
01.07.-30.09.2020.</t>
  </si>
  <si>
    <t>Стање на дан 30.09.2020. године</t>
  </si>
  <si>
    <t>Одлив кадрова у периоду 
01.10.-31.12.2020.</t>
  </si>
  <si>
    <t>Пријем кадрова у периоду 
01.10.-31.12.2020.</t>
  </si>
  <si>
    <t>Стање на дан 31.12.2020. године</t>
  </si>
  <si>
    <t>Исплата по месецима  2019.</t>
  </si>
  <si>
    <t>План по месецима  2020.</t>
  </si>
  <si>
    <t>Број прималаца отпремнине</t>
  </si>
  <si>
    <t>29</t>
  </si>
  <si>
    <t xml:space="preserve">Планирана маса за зараде, број запослених и просечна зарада по месецима за 2020. годину - Бруто 1 </t>
  </si>
  <si>
    <t>Планирана маса за зараде увећана за доприносе на зараде, број запослених и просечна зарада по месецима за 2020. годину - Бруто 2</t>
  </si>
  <si>
    <t>⃰ ⃰ Закон о привременом уређивању основица за обрачун и исплату плата, односно зарада и других сталних примања код корисника јавних средстава</t>
  </si>
  <si>
    <t xml:space="preserve"> Исплаћен Бруто 2 у 2019. години </t>
  </si>
  <si>
    <t xml:space="preserve">Износ уплате у буџет у 2019. години </t>
  </si>
  <si>
    <r>
      <t xml:space="preserve">Планиран Бруто 2 
  у 2020. години 
после примене закона </t>
    </r>
    <r>
      <rPr>
        <b/>
        <sz val="12"/>
        <color indexed="8"/>
        <rFont val="Arial"/>
        <family val="2"/>
      </rPr>
      <t>⃰ ⃰</t>
    </r>
  </si>
  <si>
    <t xml:space="preserve"> Планирани износ уплате у буџет у 2020. години </t>
  </si>
  <si>
    <t>ПЛАН ОБРАЧУНА И ИСПЛАТЕ ЗАРАДА И УПЛАТА У БУЏЕТ ЗА 2020. ГОДИНУ</t>
  </si>
  <si>
    <t>(3-4)</t>
  </si>
  <si>
    <t>Комисија за ревизију - реализација 2019. година</t>
  </si>
  <si>
    <t>Комисија за ревизију - план 2020. година</t>
  </si>
  <si>
    <t>Стање кредитне задужености у оригиналној валути
на дан 31.12.2019. године</t>
  </si>
  <si>
    <t>Стање кредитне задужености у динарима
на дан 31.12.2019
године</t>
  </si>
  <si>
    <t xml:space="preserve"> План плаћања по кредиту за 2020. годину  у динарима</t>
  </si>
  <si>
    <t>Стање кредитне задужености у оригиналној валути
на дан 31.12.2020. године</t>
  </si>
  <si>
    <t>Стање кредитне задужености у динарима
на дан 31.12.2020. године</t>
  </si>
  <si>
    <t>ПЛАНИРАНА ФИНАНСИЈСКА СРЕДСТВА ЗА НАБАВКУ ДОБАРА, РАДОВА И УСЛУГА</t>
  </si>
  <si>
    <t>Реализација (процена) у 2019. години</t>
  </si>
  <si>
    <t xml:space="preserve">ПЛАН ИНВЕСТИЦИЈА </t>
  </si>
  <si>
    <t>Назив инвестиције</t>
  </si>
  <si>
    <t>Укупно инвестиције</t>
  </si>
  <si>
    <t>Реализовано закључно са 31.12.2019. године</t>
  </si>
  <si>
    <t>План 2020. година</t>
  </si>
  <si>
    <t xml:space="preserve">План 2021. година                 </t>
  </si>
  <si>
    <t xml:space="preserve">План 2022. година                 </t>
  </si>
  <si>
    <t xml:space="preserve">План  </t>
  </si>
  <si>
    <t>*старозапослени у 2020. години су они запослени који су били у радном односу у предузећу у децембру 2019. године</t>
  </si>
  <si>
    <t>Нето</t>
  </si>
  <si>
    <t>Прилог 9б</t>
  </si>
  <si>
    <t>Реализовано</t>
  </si>
  <si>
    <t>2017. година реализација</t>
  </si>
  <si>
    <t>2018. година реализација</t>
  </si>
  <si>
    <t>2019. година реализација (процена)</t>
  </si>
  <si>
    <t>План на дан 31.12.2019.</t>
  </si>
  <si>
    <t>Реализација (процена) на дан 31.12.2019.</t>
  </si>
  <si>
    <t>2018. година</t>
  </si>
  <si>
    <t>2020. година</t>
  </si>
  <si>
    <t>БИЛАНС СТАЊА  на дан 31.12.2020. године</t>
  </si>
  <si>
    <t>БИЛАНС УСПЕХА за период 01.01 - 31.12.2019. године</t>
  </si>
  <si>
    <t>БИЛАНС СТАЊА  на дан 31.12.2019. године</t>
  </si>
  <si>
    <t>БИЛАНС УСПЕХА за период 01.01 - 31.12.2020. године</t>
  </si>
  <si>
    <t>План за период 01.01-31.12.2020. године</t>
  </si>
  <si>
    <t>Износ неутрошених средстава из ранијих година   (у односу на претходну)</t>
  </si>
  <si>
    <t>Реализовано (процена)</t>
  </si>
  <si>
    <t xml:space="preserve">Реализација (процена) 
01.01-31.12.2019. </t>
  </si>
  <si>
    <t xml:space="preserve">План 
01.01-31.12.2019. </t>
  </si>
  <si>
    <t>Прилог 8</t>
  </si>
  <si>
    <r>
      <rPr>
        <b/>
        <sz val="11"/>
        <color indexed="8"/>
        <rFont val="Times New Roman"/>
        <family val="1"/>
      </rPr>
      <t>EBITDA</t>
    </r>
    <r>
      <rPr>
        <sz val="11"/>
        <color indexed="8"/>
        <rFont val="Times New Roman"/>
        <family val="1"/>
      </rPr>
      <t xml:space="preserve"> (Earnings before Interest, Taxes, Depreciation and Amortization) представља добитак предузећа пре опорезивања који се добија када се одузму само оперативни трошкови, а без искључивања трошкова камате и амортизације. Рачуна се тако што се добитак/губитак пре опорезивања коригује за расходе камата и амортизацију.</t>
    </r>
  </si>
  <si>
    <r>
      <rPr>
        <b/>
        <sz val="11"/>
        <rFont val="Times New Roman"/>
        <family val="1"/>
      </rPr>
      <t>ROA</t>
    </r>
    <r>
      <rPr>
        <sz val="11"/>
        <rFont val="Times New Roman"/>
        <family val="1"/>
      </rPr>
      <t xml:space="preserve"> (Return on Assets) - Стопа приноса средстава рачуна се тако што се (нето добит / укупна средства ) *100</t>
    </r>
  </si>
  <si>
    <r>
      <rPr>
        <b/>
        <sz val="11"/>
        <rFont val="Times New Roman"/>
        <family val="1"/>
      </rPr>
      <t>ROE</t>
    </r>
    <r>
      <rPr>
        <sz val="11"/>
        <rFont val="Times New Roman"/>
        <family val="1"/>
      </rPr>
      <t xml:space="preserve"> (Return on Еquity) - Стопа приноса капитала рачуна се тако што се (нето добит / капитал)*100</t>
    </r>
  </si>
  <si>
    <r>
      <rPr>
        <b/>
        <sz val="11"/>
        <rFont val="Times New Roman"/>
        <family val="1"/>
      </rPr>
      <t>Оперативни новчани ток</t>
    </r>
    <r>
      <rPr>
        <sz val="11"/>
        <rFont val="Times New Roman"/>
        <family val="1"/>
      </rPr>
      <t xml:space="preserve"> - новчани ток из пословних активности </t>
    </r>
  </si>
  <si>
    <r>
      <rPr>
        <b/>
        <sz val="11"/>
        <rFont val="Times New Roman"/>
        <family val="1"/>
      </rPr>
      <t>Дуг / капитал</t>
    </r>
    <r>
      <rPr>
        <sz val="11"/>
        <rFont val="Times New Roman"/>
        <family val="1"/>
      </rPr>
      <t xml:space="preserve"> представља однос укупног дуга (дугорочна резервисања и обавезе, одложене пореске обавезе и краткорочне обавезе), и капитала (укупна ставка из пасиве биланса стања) *100.</t>
    </r>
  </si>
  <si>
    <r>
      <rPr>
        <b/>
        <sz val="11"/>
        <rFont val="Times New Roman"/>
        <family val="1"/>
      </rPr>
      <t>Ликвидност</t>
    </r>
    <r>
      <rPr>
        <sz val="11"/>
        <rFont val="Times New Roman"/>
        <family val="1"/>
      </rPr>
      <t xml:space="preserve"> представља однос (обртна средства / краткорочне обавезе)*100.</t>
    </r>
  </si>
  <si>
    <r>
      <rPr>
        <b/>
        <sz val="11"/>
        <rFont val="Times New Roman"/>
        <family val="1"/>
      </rPr>
      <t>% зарада у пословним приходима</t>
    </r>
    <r>
      <rPr>
        <sz val="11"/>
        <rFont val="Times New Roman"/>
        <family val="1"/>
      </rPr>
      <t xml:space="preserve"> - (Трошкови зарада, накнада зарада и остали лични расходи / пословни приходи)*100</t>
    </r>
  </si>
  <si>
    <t>у периоду од 01.01. до 31.12.2020. године</t>
  </si>
  <si>
    <t>Сектор / Организациона јединица</t>
  </si>
  <si>
    <t>Реализација (процена)</t>
  </si>
  <si>
    <t>Напомена: У последњој колони код % одступања реализације у односу на реализацију претходне године, пореде се план за 2020. годину и реализација из 2019. године.</t>
  </si>
  <si>
    <t>Број прималаца јубиларних награда</t>
  </si>
  <si>
    <t xml:space="preserve"> 01.01-31.12.2019. године</t>
  </si>
  <si>
    <t>Број запослених по секторима / организационим јединицама на дан 31.12.2019. године</t>
  </si>
  <si>
    <t>Исплаћена у 2019. години</t>
  </si>
  <si>
    <t>Планирана у 2020. години</t>
  </si>
  <si>
    <t>Бруто 1</t>
  </si>
  <si>
    <t>Запослени без пословодства</t>
  </si>
  <si>
    <t>Најнижа зарада</t>
  </si>
  <si>
    <t>Највиша зарада</t>
  </si>
  <si>
    <t>Пословодство</t>
  </si>
  <si>
    <t>Распон исплаћених и планираних зарада</t>
  </si>
  <si>
    <t>Конто</t>
  </si>
  <si>
    <t>Бр.прог.буџ.фонда и програмске активности</t>
  </si>
  <si>
    <t>I   Управљање заштитом животне средине и природних вредности</t>
  </si>
  <si>
    <t xml:space="preserve">Финансијска средстава за 2020.годину  </t>
  </si>
  <si>
    <t>Набавка опреме</t>
  </si>
  <si>
    <t>кап</t>
  </si>
  <si>
    <t>02313</t>
  </si>
  <si>
    <t>0401-0001/6</t>
  </si>
  <si>
    <t xml:space="preserve"> Рачунарска  опрема</t>
  </si>
  <si>
    <t>Трошкови материјала и енергије</t>
  </si>
  <si>
    <t>тек</t>
  </si>
  <si>
    <t>Трошкови канцеларијског материјала</t>
  </si>
  <si>
    <t>5123</t>
  </si>
  <si>
    <t>Трошкови средстава за хигијену</t>
  </si>
  <si>
    <t xml:space="preserve">Трошкови осталог материјала </t>
  </si>
  <si>
    <t>Трошкови електричне енергије</t>
  </si>
  <si>
    <t>5133</t>
  </si>
  <si>
    <t xml:space="preserve">Трошкови горива </t>
  </si>
  <si>
    <t>Трошкови набавке хтз опреме и сл.</t>
  </si>
  <si>
    <t xml:space="preserve">Трошкови зарада, накнада зарада и остали лични расходи </t>
  </si>
  <si>
    <t>520</t>
  </si>
  <si>
    <t>Трошкови зарада и накнада зарада(бруто)</t>
  </si>
  <si>
    <t>521</t>
  </si>
  <si>
    <t>Трошкови пореза и доприноса на зараде и накнаде на терет послодавца</t>
  </si>
  <si>
    <t>524</t>
  </si>
  <si>
    <t>Трошкови накнада по уговору о привременим и повременим пословима</t>
  </si>
  <si>
    <t>526</t>
  </si>
  <si>
    <t>Трошкови накнада члановима  надзорног одбора</t>
  </si>
  <si>
    <t>Накнаде трошкова превоза на радно место и са радног места</t>
  </si>
  <si>
    <t>5290</t>
  </si>
  <si>
    <t>Остале накнаде трошкова запосленима</t>
  </si>
  <si>
    <t>Јубиларне награде (према општем акту)</t>
  </si>
  <si>
    <t>5299</t>
  </si>
  <si>
    <t>Остали непоменути нематеријални трошкови    (разлика за уплату у буџет РС у складу са законом  )</t>
  </si>
  <si>
    <t>Трошкови производних услуга</t>
  </si>
  <si>
    <t>5312</t>
  </si>
  <si>
    <t>Трошкови услуга фиксне и мобилне телефоније</t>
  </si>
  <si>
    <t>Трошкови услуга интернета</t>
  </si>
  <si>
    <t>Трошкови поштанских услуга</t>
  </si>
  <si>
    <t>5319</t>
  </si>
  <si>
    <t>Трошкови транспортних услуга</t>
  </si>
  <si>
    <t>Трошкови одржавања административне опреме</t>
  </si>
  <si>
    <t xml:space="preserve">Трошкови одржавања рачунарске опреме </t>
  </si>
  <si>
    <t>Трошкови одржавања опреме за јавну безбедност</t>
  </si>
  <si>
    <t>Трошкови одржавања опреме за одржавање зелених површина</t>
  </si>
  <si>
    <t>Трошкови одржавања службених возила</t>
  </si>
  <si>
    <t>Трошкови одржавања клима уређаја</t>
  </si>
  <si>
    <t>5350</t>
  </si>
  <si>
    <t>Трошкови рекламе и пропаганде у штампаним медијима</t>
  </si>
  <si>
    <t>5351</t>
  </si>
  <si>
    <t>Трошкови рекламе и пропаганде у електронским медијима</t>
  </si>
  <si>
    <t>Трошкови осталих комуналних услуга</t>
  </si>
  <si>
    <t>Нематеријални трошкови</t>
  </si>
  <si>
    <t>5500</t>
  </si>
  <si>
    <t>Трошкови  ревизије финансијских извештаја за 2019 и 2020. годину</t>
  </si>
  <si>
    <t>5503</t>
  </si>
  <si>
    <t>трошкови здравствених услуга</t>
  </si>
  <si>
    <t>5504</t>
  </si>
  <si>
    <t>Трошкови стручног образовања и усавршавања запослених</t>
  </si>
  <si>
    <t>5505</t>
  </si>
  <si>
    <t>Трошкови чишћења просторија</t>
  </si>
  <si>
    <t>5506</t>
  </si>
  <si>
    <t>Трошкови обезбеђења</t>
  </si>
  <si>
    <t>Трошкови закупа сервера за ГИС са услугом одржавања</t>
  </si>
  <si>
    <t>Трошкови одржавања рачуноводственог система</t>
  </si>
  <si>
    <t>Трошкови одржавање рачунара и веб странице</t>
  </si>
  <si>
    <t>Трошкови паркирања службеног возила</t>
  </si>
  <si>
    <t>Трошкови прања службених возила</t>
  </si>
  <si>
    <t>Трошкови фотокопирања</t>
  </si>
  <si>
    <t>55091</t>
  </si>
  <si>
    <t>Трошкови изнајмљивања апарата за воду и воде</t>
  </si>
  <si>
    <t>Трошкови репрезентације -  добра</t>
  </si>
  <si>
    <t>5510</t>
  </si>
  <si>
    <t xml:space="preserve">Трошкови репрезентације -  услуге </t>
  </si>
  <si>
    <t>5511</t>
  </si>
  <si>
    <t>Трошкови репрезентације-поклони</t>
  </si>
  <si>
    <t>5520</t>
  </si>
  <si>
    <t>Трошкови премија осигурања (непокретности, опреме и запослених)</t>
  </si>
  <si>
    <t>5530</t>
  </si>
  <si>
    <t>Трошкови платног промета</t>
  </si>
  <si>
    <t>5541</t>
  </si>
  <si>
    <t>Трошкови чланарина привредној комори</t>
  </si>
  <si>
    <t xml:space="preserve">Претплата на часописе </t>
  </si>
  <si>
    <t>5590</t>
  </si>
  <si>
    <t xml:space="preserve">Трошкови огласа у штампи и другим медијима </t>
  </si>
  <si>
    <t>5550</t>
  </si>
  <si>
    <t>Трошкови пореза на имовину</t>
  </si>
  <si>
    <t>Остали непоменути расходи ( трошкови спорова, накнаде штета и др. )</t>
  </si>
  <si>
    <t>5625</t>
  </si>
  <si>
    <t>Расходи камата по основу неблаговремено плаћених јавних прихода</t>
  </si>
  <si>
    <t>Укупно I</t>
  </si>
  <si>
    <t xml:space="preserve">II   Уређење  ЗП „Обреновачки Забран“ </t>
  </si>
  <si>
    <t>0401-0003/6</t>
  </si>
  <si>
    <t xml:space="preserve">Набавка  рикши </t>
  </si>
  <si>
    <t>Одржавање рикши</t>
  </si>
  <si>
    <t xml:space="preserve">Набавка и уградња  урбаног мобилијара </t>
  </si>
  <si>
    <t>Одржавање-поправка урбаног мобилијара</t>
  </si>
  <si>
    <t>Одржавање трим стазе, (пресипање тениситом)</t>
  </si>
  <si>
    <t xml:space="preserve">Постављање прелаза преко јазбинске баре (повезивање шумске стазе са долмом) </t>
  </si>
  <si>
    <t>Укупно II</t>
  </si>
  <si>
    <t>III   Уређење  Арборетума</t>
  </si>
  <si>
    <t>Набавка садница за Арборетум</t>
  </si>
  <si>
    <t xml:space="preserve">Набавка и уградња мобилијара </t>
  </si>
  <si>
    <t>Организовање и одржавање културних догађаја на тему очувања и заштите животне средине</t>
  </si>
  <si>
    <t xml:space="preserve">Трошкови осталог материјала за арборетум </t>
  </si>
  <si>
    <t>Закуп тематских природњачких изложбених поставки за Природњачки дом у Арборетуму</t>
  </si>
  <si>
    <t xml:space="preserve">Реконструкција  и постављање соларног пуњача </t>
  </si>
  <si>
    <t>Измештање игралишта  за псе</t>
  </si>
  <si>
    <t xml:space="preserve">Закуп опреме  за потребе организовањакултурних  догађаја на летњој позорници
</t>
  </si>
  <si>
    <t>Припрема за штампу и штампа материјала за потребе презентације Природњачког дома у Арборетуму</t>
  </si>
  <si>
    <t>Укупно III</t>
  </si>
  <si>
    <t>IV   Подизање дрвореда и   озелењавање слободних    јавних површина у Обреновцу</t>
  </si>
  <si>
    <t xml:space="preserve">кап </t>
  </si>
  <si>
    <t>0401-1010/6</t>
  </si>
  <si>
    <t>Набавка садница, садња и иницијалана нега за наставак подизања дрвореда у улици Вука Караџића</t>
  </si>
  <si>
    <t>Набавка садница, садња и иницијална нега на јавним зеленим  површинама у  Обреновцу</t>
  </si>
  <si>
    <t xml:space="preserve">Набавка саксија - посуда за дрворедне саднице </t>
  </si>
  <si>
    <t xml:space="preserve">тек </t>
  </si>
  <si>
    <t>Набавка садница за потребе обележавања битних еколошких датума</t>
  </si>
  <si>
    <t>Геодетске услуге</t>
  </si>
  <si>
    <t>Укупно IV</t>
  </si>
  <si>
    <t>V    Уређење слободних    јавних површина у Обреновцу</t>
  </si>
  <si>
    <t>0401-1011/6</t>
  </si>
  <si>
    <t xml:space="preserve">Набавка и уградња мобилијара за уређење јавних површина 
на територији ГО Обреновац </t>
  </si>
  <si>
    <t xml:space="preserve">
- Набавка и уградња мобилијара за потребе уређења Перила
</t>
  </si>
  <si>
    <t xml:space="preserve">Израда елабората о заузећу јавних површина за потребе постављања дечијих игралишта </t>
  </si>
  <si>
    <t>Набавка и уградња дечијих игралишта 
на јавним површинама у Обреновцу</t>
  </si>
  <si>
    <t xml:space="preserve">Услуга стручне  контроле  садржаја дечијих игралишта,  у складу са Правилником о безбедности дечијих игралишта </t>
  </si>
  <si>
    <t>Укупно V</t>
  </si>
  <si>
    <t xml:space="preserve">VI    Кровни вртови </t>
  </si>
  <si>
    <t xml:space="preserve">Израда пројекта кровних вртова </t>
  </si>
  <si>
    <t>Укупно VI</t>
  </si>
  <si>
    <t>VII Праћење квалитета елемената животне средине</t>
  </si>
  <si>
    <t>0401-0002/6</t>
  </si>
  <si>
    <t>Мониторинг и биомониториг  вода</t>
  </si>
  <si>
    <t>Праћење стања подземних вода на територији ГО Обреновац</t>
  </si>
  <si>
    <t>Спровођење редовних мерења на територији општине</t>
  </si>
  <si>
    <t xml:space="preserve">Сузбијање коровских биљака (амброзије) на јавним девастираним површинама
</t>
  </si>
  <si>
    <t>Мерење и анализа концентрације алергеног полена</t>
  </si>
  <si>
    <t>Подизање јавне свести о мерама и значају сузбијања  амброзије</t>
  </si>
  <si>
    <t>Организовање  медијске кампање за подизање јавне свести о мерама и значају сузбијања  амброзије</t>
  </si>
  <si>
    <t>Укупно VII</t>
  </si>
  <si>
    <t>VIII  Остале комуналне услуге</t>
  </si>
  <si>
    <t>Сузбијање штетних организама (комарци, крпељи, глодари  и др.)</t>
  </si>
  <si>
    <t>1102-0004/2</t>
  </si>
  <si>
    <t>Мониторинг  крпеља, одраслих и ларвених форми комараца на територији ГО Обреновац</t>
  </si>
  <si>
    <t>Реализација програма  сузбијања  крпеља, одраслих и ларвених форми комараца  на територији ГО Обреновац</t>
  </si>
  <si>
    <t>Реализација програма  сузбијања  штетних глодара   на територији ГО Обреновац</t>
  </si>
  <si>
    <t>Укупно VIII</t>
  </si>
  <si>
    <t>Укупно I+II+III+IV+V+VI+VII+VIII</t>
  </si>
  <si>
    <t>пренете обавезе</t>
  </si>
  <si>
    <t>0</t>
  </si>
  <si>
    <t>53210</t>
  </si>
  <si>
    <t>55070</t>
  </si>
  <si>
    <t>55071</t>
  </si>
  <si>
    <t>55072</t>
  </si>
  <si>
    <t>55092</t>
  </si>
  <si>
    <t>55093</t>
  </si>
  <si>
    <t>55010</t>
  </si>
  <si>
    <t>5129</t>
  </si>
  <si>
    <t>51290</t>
  </si>
  <si>
    <t>5512</t>
  </si>
  <si>
    <t>56</t>
  </si>
  <si>
    <t>Финансијски расходи</t>
  </si>
  <si>
    <t>5509</t>
  </si>
  <si>
    <t>Трошкови осталих непоменутих непроизводних услуга</t>
  </si>
  <si>
    <t>Постављање прелаза преко канала</t>
  </si>
  <si>
    <t xml:space="preserve">Набавка материјала за одржавање понтона 
</t>
  </si>
  <si>
    <t>Услуге free wi-fi зоне у Забрану</t>
  </si>
  <si>
    <t>Одржавање wi-fi зоне у Забрану</t>
  </si>
  <si>
    <t>Израда пројектне документације за постављање спортског полигона-Авантура парка у ЗП „Обреновачки Забран“</t>
  </si>
  <si>
    <t>Набавка и уградња клима уређаја у Природњачком дому у Арборетуму</t>
  </si>
  <si>
    <t>Мониторинг  ларвених  и одраслих  форми комараца, крпеља и штетних глодара са контролом ефеката сузбијања истих на територији ГО Обреновац (обавеза из предходног периода)</t>
  </si>
  <si>
    <t xml:space="preserve">Биомониторинг површинских вода ( фитопланктона) </t>
  </si>
  <si>
    <t>Услови сагласности од ЈП и других јавних институција за потребе израде природњачког дома</t>
  </si>
  <si>
    <t>Израда елабората о заузећу јавних површина за потребе постављања опреме за игру деце</t>
  </si>
  <si>
    <t>Услуге вршења стручног надзора над постављањем вештачке стене-билборда</t>
  </si>
  <si>
    <t>Услуге одржавања и поправке понтона</t>
  </si>
  <si>
    <t>Мониторинг  штетних глодара на територији ГО Обреновац</t>
  </si>
  <si>
    <t xml:space="preserve"> Услуге вршења стручног надзора на извођењу радова на изградњи прикључне линије водовода и канализације за Природњачки дом у Арборетуму</t>
  </si>
  <si>
    <t>Набавка и постављање вештачке стене-билборда</t>
  </si>
  <si>
    <t>Стручни надзор за постављање прелаза преко канала</t>
  </si>
  <si>
    <t>Набавка садница , садња и иницијална нега за подизање дрвореда у улици Купиначка у Обреновцу</t>
  </si>
  <si>
    <t>Поправка ограде моста у Арборетуму</t>
  </si>
  <si>
    <t>Израда катастарско-топографског плана-геодетске услуге</t>
  </si>
  <si>
    <t>Одржавање понтона и набавка материјала за потребе одржавања понтона</t>
  </si>
  <si>
    <t xml:space="preserve">
Пресипање шљунком обале реке Саве   на Перилу</t>
  </si>
  <si>
    <t>План расхода и улагања у периоду од 01.01.2020 до 31.12.2020.године</t>
  </si>
  <si>
    <t>0401-1013/6</t>
  </si>
  <si>
    <t>Трошкови таксе (административне, судске, регистрационе, локалне и др.)</t>
  </si>
  <si>
    <t>0401-1014/6</t>
  </si>
  <si>
    <t>Први квартал</t>
  </si>
  <si>
    <t>други квартал</t>
  </si>
  <si>
    <t>трећи квартал</t>
  </si>
  <si>
    <t>четврти квартал</t>
  </si>
  <si>
    <t>Табела   16.2.</t>
  </si>
  <si>
    <t>Управа предузећа</t>
  </si>
  <si>
    <t>Сектор економско финансијских, правних и општих послова</t>
  </si>
  <si>
    <t>Сектор за заштиту и унапређење животне средине</t>
  </si>
  <si>
    <r>
      <t xml:space="preserve">       Планиран Бруто 2     у 2020. години
пре примене закона </t>
    </r>
    <r>
      <rPr>
        <b/>
        <sz val="12"/>
        <color indexed="8"/>
        <rFont val="Arial"/>
        <family val="2"/>
      </rPr>
      <t>⃰⃰</t>
    </r>
    <r>
      <rPr>
        <b/>
        <sz val="12"/>
        <color indexed="8"/>
        <rFont val="Times New Roman"/>
        <family val="1"/>
      </rPr>
      <t xml:space="preserve"> </t>
    </r>
    <r>
      <rPr>
        <b/>
        <sz val="12"/>
        <color indexed="8"/>
        <rFont val="Arial"/>
        <family val="2"/>
      </rPr>
      <t>⃰</t>
    </r>
  </si>
  <si>
    <t>Надзорни одбор / Скупштина -                                                              реализација претходна година</t>
  </si>
  <si>
    <t>Надзорни одбор / Скупштина -                                                     план текућа година</t>
  </si>
  <si>
    <t>Надзорни одбор / Скупштина -                                                                                                                  план текућа година</t>
  </si>
  <si>
    <t>01.02.2018.</t>
  </si>
  <si>
    <t>31.01.2019.</t>
  </si>
  <si>
    <t>01.03.2018.</t>
  </si>
  <si>
    <t>28.02.2019.</t>
  </si>
  <si>
    <t>02.04.2018.</t>
  </si>
  <si>
    <t>31.03.2019.</t>
  </si>
  <si>
    <t>04.05.2018.</t>
  </si>
  <si>
    <t>30.04.2019.</t>
  </si>
  <si>
    <t>31.05.2018.</t>
  </si>
  <si>
    <t>31.05.2019.</t>
  </si>
  <si>
    <t>03.07.2018.</t>
  </si>
  <si>
    <t>30.06.2019.</t>
  </si>
  <si>
    <t>30.07.2018.</t>
  </si>
  <si>
    <t>31.07.2019.</t>
  </si>
  <si>
    <t>03.09.2018.</t>
  </si>
  <si>
    <t>31.08.2019.</t>
  </si>
  <si>
    <t>15.10.2018.</t>
  </si>
  <si>
    <t>30.09.2019.</t>
  </si>
  <si>
    <t>02.11.2018.</t>
  </si>
  <si>
    <t>31.10.2019.</t>
  </si>
  <si>
    <t>01.12.2018.</t>
  </si>
  <si>
    <t>30.11.2019.</t>
  </si>
  <si>
    <t>XII-процена</t>
  </si>
  <si>
    <t>31.12.2018.</t>
  </si>
  <si>
    <t>31.12.2019.</t>
  </si>
  <si>
    <t>Трошкови процене угрожености од катастрофалних догађаја</t>
  </si>
  <si>
    <t>Набавка моторне косе (тримера)</t>
  </si>
  <si>
    <t>Организовање чуварске службе и спровођење унутрашњег реда</t>
  </si>
  <si>
    <t>2.1.</t>
  </si>
  <si>
    <t>3.1.</t>
  </si>
  <si>
    <t>3.2.</t>
  </si>
  <si>
    <t>Санација надстрешнице</t>
  </si>
  <si>
    <t>4.3.</t>
  </si>
  <si>
    <t>Санација хлебне фуруне</t>
  </si>
  <si>
    <t>Хемијско третирање и прихрана заштићених стабала у ЗП „Група стабала храста лужњака код Јозића колибе“</t>
  </si>
  <si>
    <t>6.1.</t>
  </si>
  <si>
    <t>6.2.</t>
  </si>
  <si>
    <t>Набавка услуга превоза за потребе презентације ЗП</t>
  </si>
  <si>
    <t>1.1.</t>
  </si>
  <si>
    <t>2.2.</t>
  </si>
  <si>
    <t>2.3.</t>
  </si>
  <si>
    <t>2.4.</t>
  </si>
  <si>
    <t>2.5.</t>
  </si>
  <si>
    <t>Научно истраживачки пројекти</t>
  </si>
  <si>
    <t>Финансијска средства за 2020.годину</t>
  </si>
  <si>
    <t>Приходи од оснивача-субвенције</t>
  </si>
  <si>
    <t>Приходи од секретаријата за заштиту животне средине града Београда</t>
  </si>
  <si>
    <t>Укупно</t>
  </si>
  <si>
    <t>Табела 16.1.</t>
  </si>
  <si>
    <t>План прихода за период 01.01 до 31.12.2020.године</t>
  </si>
  <si>
    <t xml:space="preserve">II  Динамика коришћења средстава субвенција за ЈП ЗЖС Обреновац
Средства субвенција за ЈП ЗЖС Обреновац  у износу  од  72.520.000,00динара,  користиће се у периоду од 01.01. до 31.12.2020.године.
Динамика повлачења средстава из одобрених субвенција планира се по упућеним   захтевима од стране Предузећа. 
</t>
  </si>
  <si>
    <t>I  Уређење ЗП „Обреновачки Забран“</t>
  </si>
  <si>
    <t>Набавка и постављање урбаног мобилијара</t>
  </si>
  <si>
    <t>Пресипање шљунком обале део ЗП који излази на реку Саву (набавка,транспорт и грубо разастирање шљунка)</t>
  </si>
  <si>
    <t xml:space="preserve">Закуп мобилних тоалета (3 комада)     </t>
  </si>
  <si>
    <t xml:space="preserve">Набавка услуга превоза за потребе презентације ЗП </t>
  </si>
  <si>
    <t>II Уређење  ЗП „Група стабала храста лужњака код Јозића колибе“</t>
  </si>
  <si>
    <t>Услуге чувања заштићеног подручја- чуварска служба у ЗП „Група стабала храста лужњака код Јозића колибе“</t>
  </si>
  <si>
    <t>Потребна финансијска средства  Предузећа, која ће бити финансирана од стране Секретаријата за заштиту животне средине града Београда,а намењена  за реализацију Програма управљања заштићеним  подручјем „Група стабала храста лужњака код Јозића колибе“ за 2020.годину и реализацију Програма управљања заштићеним подручјем „Обреновачки Забран“ за 2020.годину, су :</t>
  </si>
  <si>
    <t>Набавка потрошног и другог материјала</t>
  </si>
  <si>
    <t>Планирање, изградња и уређење простора</t>
  </si>
  <si>
    <t>Одржавање мобилијара-поправка, замена конструкције крова на једној надстрешници</t>
  </si>
  <si>
    <t>Набавка и постављање спортског полигона за Авантура парк</t>
  </si>
  <si>
    <t>Израда пројекта "Студија стања вегетације и њене угрожености у ЗП "Обреновачки Забран" -Истраживање постојећег стања вегетације у ЗП "Обреновачки Забран" у III зони заштите - II фаза</t>
  </si>
  <si>
    <t>Израда пројекта "Истраживање фауне инсеката на простору Споменика природе "Обреновачки Забран" Утврђивање присутности и бројности група инсеката -ноћни лептири и вилини коњици у ЗП "Обреновачки Забран""</t>
  </si>
  <si>
    <t xml:space="preserve">Промоција вредности заштићеног подручја </t>
  </si>
  <si>
    <t>4.1</t>
  </si>
  <si>
    <t>Организовање састанка управљача заштићених подручја са територије града Београда</t>
  </si>
  <si>
    <t>Одржавање простора</t>
  </si>
  <si>
    <t>Набавка горива за возила</t>
  </si>
  <si>
    <t xml:space="preserve">Уређење простора ЗП „Група стабала храста лужњака код Јозића колибе“ </t>
  </si>
  <si>
    <t>Набавка и постављање дрвене ограде на страни ауто пута</t>
  </si>
  <si>
    <t>Мониториг, заштита и унапређење стања заштићених стабала</t>
  </si>
  <si>
    <t>5.1</t>
  </si>
  <si>
    <t>Набавка услуга штампе</t>
  </si>
  <si>
    <t>Укупно I+II</t>
  </si>
  <si>
    <t>Укупан буџет за 2020</t>
  </si>
  <si>
    <t xml:space="preserve">Набавка садница, садња и иницијална нега, на територији ГО Обреновац </t>
  </si>
  <si>
    <t>Набавка и пострављање вештачке стене билборда</t>
  </si>
  <si>
    <t xml:space="preserve">Извођење радова на изградњи прикључне линије инсталације водовода и канализације за Природњачки дом у Арборетуму </t>
  </si>
  <si>
    <t xml:space="preserve">Изградња Природњачког дома у Арборетуму </t>
  </si>
  <si>
    <t>Наставак изградње пешачке стазе у Арборетуму</t>
  </si>
  <si>
    <t>Рачунарска  опрема</t>
  </si>
  <si>
    <t>набавка канцеларијског материјала</t>
  </si>
  <si>
    <t>набавка средстава за хигијену</t>
  </si>
  <si>
    <t xml:space="preserve">набавка горива </t>
  </si>
  <si>
    <t>набавка електричне енергије</t>
  </si>
  <si>
    <t xml:space="preserve">набавка осталог материјала </t>
  </si>
  <si>
    <t>набавка  хтз опреме и сл.</t>
  </si>
  <si>
    <t>набавка репрезентације-поклони</t>
  </si>
  <si>
    <t>набавка репрезентације -  добра</t>
  </si>
  <si>
    <t xml:space="preserve">набавка осталог материјала за арборетум </t>
  </si>
  <si>
    <t>набавка поштанских услуга</t>
  </si>
  <si>
    <t>набавка услуга фиксне и мобилне телефоније</t>
  </si>
  <si>
    <t>набавка услуга интернета</t>
  </si>
  <si>
    <t>набавка одржавања административне опреме</t>
  </si>
  <si>
    <t xml:space="preserve">набавка одржавања рачунарске опреме </t>
  </si>
  <si>
    <t>набавка одржавања опреме за јавну безбедност</t>
  </si>
  <si>
    <t>набавка одржавања опреме за одржавање зелених површина</t>
  </si>
  <si>
    <t>набавка одржавања службених возила</t>
  </si>
  <si>
    <t>набавка одржавања клима уређаја</t>
  </si>
  <si>
    <t>набавка рекламе и пропаганде у штампаним медијима</t>
  </si>
  <si>
    <t>набавка рекламе и пропаганде у електронским медијима</t>
  </si>
  <si>
    <t xml:space="preserve">набавка  ревизије финансијских извештаја </t>
  </si>
  <si>
    <t>набавка здравствених услуга</t>
  </si>
  <si>
    <t>набавка стручног образовања и усавршавања запослених</t>
  </si>
  <si>
    <t>набавка услуге чишћења просторија</t>
  </si>
  <si>
    <t>набавка закупа сервера за ГИС са услугом одржавања</t>
  </si>
  <si>
    <t>набавка одржавања рачуноводственог система</t>
  </si>
  <si>
    <t>набавка одржавање рачунара и веб странице</t>
  </si>
  <si>
    <t>набавка услуге  паркирања службеног возила</t>
  </si>
  <si>
    <t>набавка услуга прања службених возила</t>
  </si>
  <si>
    <t>набавка услуге  фотокопирања</t>
  </si>
  <si>
    <t>набавка осталих непоменутих непроизводних услуга</t>
  </si>
  <si>
    <t xml:space="preserve">набавка репрезентације -  услуге </t>
  </si>
  <si>
    <t>набавка премија осигурања (непокретности, опреме и запослених)</t>
  </si>
  <si>
    <t>набавка платног промета</t>
  </si>
  <si>
    <t xml:space="preserve">набавка огласа у штампи и другим медијима </t>
  </si>
  <si>
    <t>Набавка рикши</t>
  </si>
  <si>
    <t>Набавка и уградња урбаног мобилијара</t>
  </si>
  <si>
    <t>Постављање прелаза преко Јазбинске баре</t>
  </si>
  <si>
    <t>Набавкаи уградња дечијих игралишта на јавним површинама ГО Обреновац</t>
  </si>
  <si>
    <t>Реконструкција и постављање соларног пуњача</t>
  </si>
  <si>
    <t>остала опрема</t>
  </si>
  <si>
    <t>5121</t>
  </si>
  <si>
    <t>5130</t>
  </si>
  <si>
    <t>51291</t>
  </si>
  <si>
    <t>5296</t>
  </si>
  <si>
    <t>5298</t>
  </si>
  <si>
    <t>53120</t>
  </si>
  <si>
    <t>53121</t>
  </si>
  <si>
    <t>5323</t>
  </si>
  <si>
    <t>5324</t>
  </si>
  <si>
    <t>5325</t>
  </si>
  <si>
    <t>5320</t>
  </si>
  <si>
    <t>5328</t>
  </si>
  <si>
    <t>5393</t>
  </si>
  <si>
    <t>5399</t>
  </si>
  <si>
    <t>5391</t>
  </si>
  <si>
    <t>5508</t>
  </si>
  <si>
    <t>5593</t>
  </si>
  <si>
    <t>5592</t>
  </si>
  <si>
    <t>550920</t>
  </si>
  <si>
    <t>023120</t>
  </si>
  <si>
    <t>53290</t>
  </si>
  <si>
    <t>0272</t>
  </si>
  <si>
    <t>53291</t>
  </si>
  <si>
    <t>53292</t>
  </si>
  <si>
    <t>53293</t>
  </si>
  <si>
    <t>53294</t>
  </si>
  <si>
    <t>пренете обавезе/4350</t>
  </si>
  <si>
    <t>Услуге одржавања и администрације WI-FI мреже у ЗП "Обреновачки Забран"</t>
  </si>
  <si>
    <t>Стручна обука запослених за рад у Аванатура парку у ЗП „Обреновачки Забран“</t>
  </si>
  <si>
    <t>Набавка и уградња опреме за видео надзор у Арборетуму</t>
  </si>
  <si>
    <t>Одржавање мреже и опреме за видео надзор у Арборетуму</t>
  </si>
  <si>
    <t>0314</t>
  </si>
  <si>
    <t>53391</t>
  </si>
  <si>
    <t>5,0</t>
  </si>
  <si>
    <t>5339</t>
  </si>
  <si>
    <t xml:space="preserve">Закуп опреме  за потребе организовања  културних  догађаја на летњој позорници
</t>
  </si>
  <si>
    <t>5359</t>
  </si>
  <si>
    <t>5596</t>
  </si>
  <si>
    <t>53296</t>
  </si>
  <si>
    <t>02720</t>
  </si>
  <si>
    <t>53990</t>
  </si>
  <si>
    <t>Израда пројектне документације-идејно решење за кровне вртове</t>
  </si>
  <si>
    <t>55095</t>
  </si>
  <si>
    <t>02316</t>
  </si>
  <si>
    <t>51201</t>
  </si>
  <si>
    <t>51330</t>
  </si>
  <si>
    <t>o2310</t>
  </si>
  <si>
    <t>ново стање</t>
  </si>
  <si>
    <t>увећава</t>
  </si>
  <si>
    <t>умањује</t>
  </si>
  <si>
    <t>брише се</t>
  </si>
  <si>
    <t>miloš mag</t>
  </si>
  <si>
    <t>брише</t>
  </si>
  <si>
    <t>плаћено 19.12.2019</t>
  </si>
  <si>
    <t>мења назив</t>
  </si>
  <si>
    <t>плаћено 31.12.2019</t>
  </si>
  <si>
    <t>0401-0003/7</t>
  </si>
  <si>
    <t>нова ставка</t>
  </si>
  <si>
    <t>Набавка опреме за видео надзор у Арборетуму</t>
  </si>
  <si>
    <t>нове ставке арборетум</t>
  </si>
  <si>
    <t>Одржавање мреже за видео надзор у Арборетуму</t>
  </si>
  <si>
    <t>плаћено 27.12.2018</t>
  </si>
  <si>
    <t>спајају се</t>
  </si>
  <si>
    <t>5502</t>
  </si>
  <si>
    <t>плаћено 19.12.2018</t>
  </si>
  <si>
    <t>briše se</t>
  </si>
  <si>
    <t xml:space="preserve">брише </t>
  </si>
  <si>
    <t>увећава се</t>
  </si>
  <si>
    <t>плаћено 31.12.2018</t>
  </si>
  <si>
    <r>
      <t xml:space="preserve">        На основу члана 61. Закона о јавним предузећима ("Сл.гласник РС" бр.15/16) Надзорни одбор Јавног предузећа за заштиту и унапређење животне средине на територији градске општине Обреновац, на 85.седници одржаној дана 14.02.2020.године донео је:  
</t>
    </r>
    <r>
      <rPr>
        <b/>
        <sz val="20"/>
        <rFont val="Times New Roman"/>
        <family val="1"/>
      </rPr>
      <t xml:space="preserve"> Прву измену и допуну  посебног програма за коришћење субвенција из буџета градске општине Обреновац за 2020.годину
</t>
    </r>
    <r>
      <rPr>
        <sz val="16"/>
        <rFont val="Times New Roman"/>
        <family val="1"/>
      </rPr>
      <t>Овим Програмом утврђује се намена и динамика трошења седстава опредељених од стране Оснивача у виду субвенција ЈП ЗЖС Обреновац.                                  Потребна финансијска средства предузећа, која ће бити финансирана од стране Оснивача, намењена за обављање пословања у току 2020.године се односе на следеће:</t>
    </r>
  </si>
  <si>
    <t xml:space="preserve">                     Обрадила:                    Јегоровић Марија</t>
  </si>
  <si>
    <t xml:space="preserve">        ЈП ЗЖС Обреновац
       Директор
                                                                                                     _________________________
   Светозар Андрић, маст.аналит.зашт.жив.сред. 
</t>
  </si>
  <si>
    <t>Исплаћена маса за зараде, број запослених и просечна зарада по месецима за 2020. годину*- Бруто 1</t>
  </si>
  <si>
    <t>Исплаћена маса за зараде, број запослених и просечна зарада по месецима за 2020. годину*- Бруто 2</t>
  </si>
  <si>
    <t>** старозапослени у 2020. години су они запослени који су били у радном односу у децембру 2019. године</t>
  </si>
  <si>
    <t>Услуге вршења стручног надзора над постављањем спостског полигона за Авантура парк у ЗП "Обреновачки забран"</t>
  </si>
  <si>
    <t>Набавка садница, садња и иницијална нега, на територији ГО Обреновац (Купиначка улица)</t>
  </si>
  <si>
    <t>Набавка клима уређаја са уградњом</t>
  </si>
  <si>
    <t>Набавка опреме за природњачки дом</t>
  </si>
  <si>
    <t>Набавка са уградњом дрвене перголе-лук за пузавице</t>
  </si>
  <si>
    <t>Закуп опреме за реализацију обележавања Дана заштите животне средине</t>
  </si>
  <si>
    <t>Набавка табли за обелажавање биљних врста у Арборетуму</t>
  </si>
  <si>
    <t>Набавка и постављање путне сигнализације ЗП „Група стабала храста лужњака код Јозића колибе“</t>
  </si>
  <si>
    <t>Набавка самоходне моторне косачице</t>
  </si>
  <si>
    <t>Набавка и постављање вештачких гнезда за сове</t>
  </si>
  <si>
    <t>Набавка топографских карти</t>
  </si>
  <si>
    <t>Израда знакова са утискивањем пиктограма</t>
  </si>
  <si>
    <t>набавка транспортних услуга</t>
  </si>
  <si>
    <t>Услуге free wi-fi зоне у Арборетуму</t>
  </si>
  <si>
    <t>Набавка и постављање дрвених заштитних стубова</t>
  </si>
  <si>
    <t>Геодетске услуге - Израда катастарско топографског плана за део парцеле где ће се поставити дрвена платформа (прелаз преко Јазбинске баре)</t>
  </si>
  <si>
    <t>Израда пројектне документације дрвене платформе (прелаза преко Јазбинске баре)</t>
  </si>
  <si>
    <t>Набавка табли, припрема за штампу и штампа (димензија 1,5м x 0,8)</t>
  </si>
  <si>
    <t>Пројекат "Истраживање фауне инсеката на простору Споменика природе "Обреновачки Забран" Утврђивање присутности и бројности група инсеката - Rhopalocera, Cerambicidae и Scarabidae у ЗП "Обреновачки Забран""</t>
  </si>
  <si>
    <t>Пројекат "Студија стања вегетације и њене угрожености у ЗП "Обреновачки Забран" Истраживање постојећег стања вегетације у ЗП "Обреновачки Забран" у II зони заштите - Јазбинска бара" - I фаза</t>
  </si>
  <si>
    <t>Услуге штампе са набавком и припремом за потребе ЗП "Обреновачки Забран"</t>
  </si>
  <si>
    <t>Организовање манифестације "Забранске шишмишарије"</t>
  </si>
  <si>
    <t xml:space="preserve">Пројекат уређења простора за ширу зону заштите ЗП”Група стабала храста лужњака код Јозића колибе“ </t>
  </si>
  <si>
    <t>Санација бунара и довођење бунарске воде на ниво хемијске и бактериолошке исправности воде за техничку употребу</t>
  </si>
  <si>
    <t>Хемијска и бактериолошка анализа воде</t>
  </si>
  <si>
    <t>Провера виталности и здравственог стања стабала</t>
  </si>
  <si>
    <t>Набавка  еластичних челичних сајли и повезивање дебла стабала 2 и 3 и повезивање крошњи стабала на три места</t>
  </si>
</sst>
</file>

<file path=xl/styles.xml><?xml version="1.0" encoding="utf-8"?>
<styleSheet xmlns="http://schemas.openxmlformats.org/spreadsheetml/2006/main">
  <numFmts count="39">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_-;\-* #,##0_-;_-* &quot;-&quot;_-;_-@_-"/>
    <numFmt numFmtId="44" formatCode="_-* #,##0.00\ &quot;дин.&quot;_-;\-* #,##0.00\ &quot;дин.&quot;_-;_-* &quot;-&quot;??\ &quot;дин.&quot;_-;_-@_-"/>
    <numFmt numFmtId="43" formatCode="_-* #,##0.00_-;\-* #,##0.00_-;_-* &quot;-&quot;??_-;_-@_-"/>
    <numFmt numFmtId="164" formatCode="_-* #,##0\ _Д_и_н_._-;\-* #,##0\ _Д_и_н_._-;_-* &quot;-&quot;\ _Д_и_н_._-;_-@_-"/>
    <numFmt numFmtId="165" formatCode="_-* #,##0.00\ _Д_и_н_._-;\-* #,##0.00\ _Д_и_н_._-;_-* &quot;-&quot;??\ _Д_и_н_._-;_-@_-"/>
    <numFmt numFmtId="166" formatCode="#,##0\ &quot;Din.&quot;;\-#,##0\ &quot;Din.&quot;"/>
    <numFmt numFmtId="167" formatCode="#,##0\ &quot;Din.&quot;;[Red]\-#,##0\ &quot;Din.&quot;"/>
    <numFmt numFmtId="168" formatCode="#,##0.00\ &quot;Din.&quot;;\-#,##0.00\ &quot;Din.&quot;"/>
    <numFmt numFmtId="169" formatCode="#,##0.00\ &quot;Din.&quot;;[Red]\-#,##0.00\ &quot;Din.&quot;"/>
    <numFmt numFmtId="170" formatCode="_-* #,##0\ &quot;Din.&quot;_-;\-* #,##0\ &quot;Din.&quot;_-;_-* &quot;-&quot;\ &quot;Din.&quot;_-;_-@_-"/>
    <numFmt numFmtId="171" formatCode="_-* #,##0\ _D_i_n_._-;\-* #,##0\ _D_i_n_._-;_-* &quot;-&quot;\ _D_i_n_._-;_-@_-"/>
    <numFmt numFmtId="172" formatCode="_-* #,##0.00\ &quot;Din.&quot;_-;\-* #,##0.00\ &quot;Din.&quot;_-;_-* &quot;-&quot;??\ &quot;Din.&quot;_-;_-@_-"/>
    <numFmt numFmtId="173" formatCode="_-* #,##0.00\ _D_i_n_._-;\-* #,##0.00\ _D_i_n_._-;_-* &quot;-&quot;??\ _D_i_n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Yes&quot;;&quot;Yes&quot;;&quot;No&quot;"/>
    <numFmt numFmtId="183" formatCode="&quot;True&quot;;&quot;True&quot;;&quot;False&quot;"/>
    <numFmt numFmtId="184" formatCode="&quot;On&quot;;&quot;On&quot;;&quot;Off&quot;"/>
    <numFmt numFmtId="185" formatCode="[$€-2]\ #,##0.00_);[Red]\([$€-2]\ #,##0.00\)"/>
    <numFmt numFmtId="186" formatCode="dd/mm/yyyy/"/>
    <numFmt numFmtId="187" formatCode="###########"/>
    <numFmt numFmtId="188" formatCode="[$-81A]d\.\ mmmm\ yyyy"/>
    <numFmt numFmtId="189" formatCode="#"/>
    <numFmt numFmtId="190" formatCode="[$-281A]d\.\ mmmm\ yyyy"/>
    <numFmt numFmtId="191" formatCode="[$-409]dddd\,\ mmmm\ dd\,\ yyyy"/>
    <numFmt numFmtId="192" formatCode="[$-409]h:mm:ss\ AM/PM"/>
    <numFmt numFmtId="193" formatCode="\+0%;\-0%;0%;"/>
    <numFmt numFmtId="194" formatCode="_-* #,##0.00\ _k_n_-;\-* #,##0.00\ _k_n_-;_-* &quot;-&quot;??\ _k_n_-;_-@_-"/>
  </numFmts>
  <fonts count="117">
    <font>
      <sz val="10"/>
      <name val="Arial"/>
      <family val="0"/>
    </font>
    <font>
      <sz val="12"/>
      <name val="Times New Roman"/>
      <family val="1"/>
    </font>
    <font>
      <b/>
      <sz val="12"/>
      <name val="Times New Roman"/>
      <family val="1"/>
    </font>
    <font>
      <sz val="11"/>
      <name val="Times New Roman"/>
      <family val="1"/>
    </font>
    <font>
      <sz val="8"/>
      <name val="Arial"/>
      <family val="2"/>
    </font>
    <font>
      <b/>
      <sz val="14"/>
      <name val="Times New Roman"/>
      <family val="1"/>
    </font>
    <font>
      <sz val="12"/>
      <name val="Arial"/>
      <family val="2"/>
    </font>
    <font>
      <sz val="11"/>
      <color indexed="8"/>
      <name val="Arial"/>
      <family val="2"/>
    </font>
    <font>
      <u val="single"/>
      <sz val="10"/>
      <color indexed="12"/>
      <name val="Arial"/>
      <family val="2"/>
    </font>
    <font>
      <u val="single"/>
      <sz val="10"/>
      <color indexed="36"/>
      <name val="Arial"/>
      <family val="2"/>
    </font>
    <font>
      <sz val="11"/>
      <color indexed="8"/>
      <name val="Calibri"/>
      <family val="2"/>
    </font>
    <font>
      <i/>
      <sz val="12"/>
      <name val="Times New Roman"/>
      <family val="1"/>
    </font>
    <font>
      <sz val="10"/>
      <name val="Times New Roman"/>
      <family val="1"/>
    </font>
    <font>
      <sz val="14"/>
      <name val="Times New Roman"/>
      <family val="1"/>
    </font>
    <font>
      <sz val="12"/>
      <color indexed="8"/>
      <name val="Times New Roman"/>
      <family val="1"/>
    </font>
    <font>
      <b/>
      <sz val="16"/>
      <name val="Times New Roman"/>
      <family val="1"/>
    </font>
    <font>
      <sz val="11"/>
      <color indexed="8"/>
      <name val="Times New Roman"/>
      <family val="1"/>
    </font>
    <font>
      <b/>
      <sz val="11"/>
      <name val="Times New Roman"/>
      <family val="1"/>
    </font>
    <font>
      <b/>
      <sz val="12"/>
      <color indexed="8"/>
      <name val="Times New Roman"/>
      <family val="1"/>
    </font>
    <font>
      <b/>
      <sz val="16"/>
      <color indexed="8"/>
      <name val="Times New Roman"/>
      <family val="1"/>
    </font>
    <font>
      <sz val="9"/>
      <name val="Times New Roman"/>
      <family val="1"/>
    </font>
    <font>
      <sz val="8"/>
      <name val="Times New Roman"/>
      <family val="1"/>
    </font>
    <font>
      <sz val="9"/>
      <color indexed="8"/>
      <name val="Times New Roman"/>
      <family val="1"/>
    </font>
    <font>
      <b/>
      <sz val="14"/>
      <color indexed="8"/>
      <name val="Times New Roman"/>
      <family val="1"/>
    </font>
    <font>
      <i/>
      <sz val="11"/>
      <name val="Times New Roman"/>
      <family val="1"/>
    </font>
    <font>
      <b/>
      <sz val="22"/>
      <name val="Times New Roman"/>
      <family val="1"/>
    </font>
    <font>
      <sz val="16"/>
      <name val="Arial"/>
      <family val="2"/>
    </font>
    <font>
      <sz val="16"/>
      <name val="Times New Roman"/>
      <family val="1"/>
    </font>
    <font>
      <sz val="10"/>
      <color indexed="8"/>
      <name val="Times New Roman"/>
      <family val="1"/>
    </font>
    <font>
      <b/>
      <sz val="12"/>
      <color indexed="8"/>
      <name val="Arial"/>
      <family val="2"/>
    </font>
    <font>
      <b/>
      <sz val="10"/>
      <name val="Times New Roman"/>
      <family val="1"/>
    </font>
    <font>
      <b/>
      <sz val="18"/>
      <name val="Times New Roman"/>
      <family val="1"/>
    </font>
    <font>
      <b/>
      <sz val="11"/>
      <color indexed="8"/>
      <name val="Times New Roman"/>
      <family val="1"/>
    </font>
    <font>
      <b/>
      <sz val="9"/>
      <name val="Tahoma"/>
      <family val="2"/>
    </font>
    <font>
      <sz val="9"/>
      <name val="Tahoma"/>
      <family val="2"/>
    </font>
    <font>
      <b/>
      <sz val="20"/>
      <name val="Times New Roman"/>
      <family val="1"/>
    </font>
    <font>
      <sz val="14"/>
      <color indexed="8"/>
      <name val="Times New Roman"/>
      <family val="1"/>
    </font>
    <font>
      <b/>
      <sz val="12"/>
      <name val="Tahoma"/>
      <family val="2"/>
    </font>
    <font>
      <sz val="12"/>
      <name val="Tahoma"/>
      <family val="2"/>
    </font>
    <font>
      <b/>
      <sz val="16"/>
      <name val="Tahoma"/>
      <family val="2"/>
    </font>
    <font>
      <sz val="16"/>
      <name val="Tahoma"/>
      <family val="2"/>
    </font>
    <font>
      <sz val="20"/>
      <name val="Tahoma"/>
      <family val="2"/>
    </font>
    <font>
      <b/>
      <sz val="14"/>
      <name val="Tahoma"/>
      <family val="2"/>
    </font>
    <font>
      <sz val="14"/>
      <name val="Tahoma"/>
      <family val="2"/>
    </font>
    <font>
      <b/>
      <sz val="13"/>
      <name val="Times New Roman"/>
      <family val="1"/>
    </font>
    <font>
      <b/>
      <i/>
      <sz val="10"/>
      <name val="Times New Roman"/>
      <family val="1"/>
    </font>
    <font>
      <b/>
      <sz val="9"/>
      <name val="Times New Roman"/>
      <family val="1"/>
    </font>
    <font>
      <b/>
      <sz val="8"/>
      <name val="Times New Roman"/>
      <family val="1"/>
    </font>
    <font>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sz val="12"/>
      <color indexed="10"/>
      <name val="Times New Roman"/>
      <family val="1"/>
    </font>
    <font>
      <sz val="9"/>
      <color indexed="9"/>
      <name val="Times New Roman"/>
      <family val="1"/>
    </font>
    <font>
      <sz val="10"/>
      <color indexed="9"/>
      <name val="Times New Roman"/>
      <family val="1"/>
    </font>
    <font>
      <sz val="11"/>
      <color indexed="22"/>
      <name val="Times New Roman"/>
      <family val="1"/>
    </font>
    <font>
      <sz val="11"/>
      <color indexed="9"/>
      <name val="Times New Roman"/>
      <family val="1"/>
    </font>
    <font>
      <sz val="16"/>
      <color indexed="10"/>
      <name val="Times New Roman"/>
      <family val="1"/>
    </font>
    <font>
      <sz val="16"/>
      <name val="Calibri"/>
      <family val="2"/>
    </font>
    <font>
      <b/>
      <sz val="11"/>
      <color indexed="10"/>
      <name val="Times New Roman"/>
      <family val="1"/>
    </font>
    <font>
      <sz val="14"/>
      <color indexed="10"/>
      <name val="Times New Roman"/>
      <family val="1"/>
    </font>
    <font>
      <b/>
      <sz val="16"/>
      <color indexed="10"/>
      <name val="Times New Roman"/>
      <family val="1"/>
    </font>
    <font>
      <sz val="16"/>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0000"/>
      <name val="Times New Roman"/>
      <family val="1"/>
    </font>
    <font>
      <b/>
      <sz val="12"/>
      <color rgb="FF000000"/>
      <name val="Times New Roman"/>
      <family val="1"/>
    </font>
    <font>
      <sz val="12"/>
      <color rgb="FF000000"/>
      <name val="Times New Roman"/>
      <family val="1"/>
    </font>
    <font>
      <sz val="12"/>
      <color rgb="FFFF0000"/>
      <name val="Times New Roman"/>
      <family val="1"/>
    </font>
    <font>
      <b/>
      <sz val="12"/>
      <color theme="1"/>
      <name val="Times New Roman"/>
      <family val="1"/>
    </font>
    <font>
      <sz val="12"/>
      <color theme="1"/>
      <name val="Times New Roman"/>
      <family val="1"/>
    </font>
    <font>
      <sz val="10"/>
      <color theme="1"/>
      <name val="Times New Roman"/>
      <family val="1"/>
    </font>
    <font>
      <sz val="9"/>
      <color theme="0"/>
      <name val="Times New Roman"/>
      <family val="1"/>
    </font>
    <font>
      <sz val="10"/>
      <color theme="0"/>
      <name val="Times New Roman"/>
      <family val="1"/>
    </font>
    <font>
      <sz val="11"/>
      <color theme="0" tint="-0.1499900072813034"/>
      <name val="Times New Roman"/>
      <family val="1"/>
    </font>
    <font>
      <sz val="11"/>
      <color theme="0"/>
      <name val="Times New Roman"/>
      <family val="1"/>
    </font>
    <font>
      <b/>
      <sz val="11"/>
      <color theme="1"/>
      <name val="Times New Roman"/>
      <family val="1"/>
    </font>
    <font>
      <sz val="16"/>
      <color rgb="FFFF0000"/>
      <name val="Times New Roman"/>
      <family val="1"/>
    </font>
    <font>
      <b/>
      <sz val="11"/>
      <color rgb="FFFF0000"/>
      <name val="Times New Roman"/>
      <family val="1"/>
    </font>
    <font>
      <sz val="14"/>
      <color rgb="FFFF0000"/>
      <name val="Times New Roman"/>
      <family val="1"/>
    </font>
    <font>
      <b/>
      <sz val="16"/>
      <color theme="1"/>
      <name val="Times New Roman"/>
      <family val="1"/>
    </font>
    <font>
      <b/>
      <sz val="14"/>
      <color theme="1"/>
      <name val="Times New Roman"/>
      <family val="1"/>
    </font>
    <font>
      <sz val="14"/>
      <color theme="1"/>
      <name val="Times New Roman"/>
      <family val="1"/>
    </font>
    <font>
      <b/>
      <sz val="16"/>
      <color rgb="FFFF0000"/>
      <name val="Times New Roman"/>
      <family val="1"/>
    </font>
    <font>
      <sz val="16"/>
      <color theme="1"/>
      <name val="Times New Roman"/>
      <family val="1"/>
    </font>
    <font>
      <sz val="11"/>
      <color rgb="FF000000"/>
      <name val="Times New Roman"/>
      <family val="1"/>
    </font>
    <font>
      <b/>
      <sz val="8"/>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2"/>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thin"/>
      <top style="medium"/>
      <bottom style="thin"/>
    </border>
    <border>
      <left style="thin"/>
      <right style="thin"/>
      <top style="thin"/>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color indexed="63"/>
      </top>
      <bottom style="medium"/>
    </border>
    <border>
      <left/>
      <right/>
      <top/>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medium"/>
      <right style="thin"/>
      <top>
        <color indexed="63"/>
      </top>
      <bottom style="medium"/>
    </border>
    <border>
      <left>
        <color indexed="63"/>
      </left>
      <right style="thin"/>
      <top style="thin"/>
      <bottom style="medium"/>
    </border>
    <border>
      <left style="thin"/>
      <right style="medium"/>
      <top style="thin"/>
      <bottom style="medium"/>
    </border>
    <border>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color indexed="63"/>
      </left>
      <right style="medium"/>
      <top style="medium"/>
      <bottom style="medium"/>
    </border>
    <border>
      <left>
        <color indexed="63"/>
      </left>
      <right style="medium"/>
      <top style="thin"/>
      <bottom style="thin"/>
    </border>
    <border>
      <left>
        <color indexed="63"/>
      </left>
      <right style="medium"/>
      <top style="thin"/>
      <bottom style="medium"/>
    </border>
    <border>
      <left style="medium"/>
      <right style="thin"/>
      <top style="thin"/>
      <bottom>
        <color indexed="63"/>
      </bottom>
    </border>
    <border>
      <left style="medium"/>
      <right>
        <color indexed="63"/>
      </right>
      <top>
        <color indexed="63"/>
      </top>
      <bottom style="medium"/>
    </border>
    <border>
      <left style="medium"/>
      <right style="thin"/>
      <top style="medium"/>
      <bottom style="thin"/>
    </border>
    <border>
      <left style="thin"/>
      <right style="medium"/>
      <top style="medium"/>
      <bottom style="thin"/>
    </border>
    <border>
      <left style="thin"/>
      <right>
        <color indexed="63"/>
      </right>
      <top>
        <color indexed="63"/>
      </top>
      <bottom style="thin"/>
    </border>
    <border>
      <left style="thin"/>
      <right>
        <color indexed="63"/>
      </right>
      <top style="thin"/>
      <bottom style="thin"/>
    </border>
    <border>
      <left style="thin"/>
      <right/>
      <top style="thin"/>
      <bottom style="medium"/>
    </border>
    <border>
      <left style="thin"/>
      <right style="medium"/>
      <top style="thin"/>
      <bottom style="thin"/>
    </border>
    <border>
      <left style="thin"/>
      <right style="medium"/>
      <top>
        <color indexed="63"/>
      </top>
      <bottom>
        <color indexed="63"/>
      </bottom>
    </border>
    <border>
      <left style="medium"/>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color indexed="63"/>
      </left>
      <right style="thin"/>
      <top>
        <color indexed="63"/>
      </top>
      <bottom style="thin"/>
    </border>
    <border>
      <left>
        <color indexed="63"/>
      </left>
      <right style="thin"/>
      <top>
        <color indexed="63"/>
      </top>
      <bottom style="medium"/>
    </border>
    <border>
      <left style="medium"/>
      <right style="medium"/>
      <top>
        <color indexed="63"/>
      </top>
      <bottom>
        <color indexed="63"/>
      </bottom>
    </border>
    <border>
      <left>
        <color indexed="63"/>
      </left>
      <right style="thin"/>
      <top style="medium"/>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medium"/>
      <top>
        <color indexed="63"/>
      </top>
      <bottom style="medium"/>
    </border>
    <border>
      <left style="thin"/>
      <right style="medium"/>
      <top style="thin"/>
      <bottom>
        <color indexed="63"/>
      </bottom>
    </border>
    <border>
      <left style="thin"/>
      <right style="medium"/>
      <top>
        <color indexed="63"/>
      </top>
      <bottom style="medium"/>
    </border>
    <border>
      <left>
        <color indexed="63"/>
      </left>
      <right>
        <color indexed="63"/>
      </right>
      <top style="thin"/>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thin"/>
    </border>
    <border>
      <left>
        <color indexed="63"/>
      </left>
      <right style="medium"/>
      <top style="medium"/>
      <bottom>
        <color indexed="63"/>
      </bottom>
    </border>
    <border>
      <left style="thin"/>
      <right style="thin"/>
      <top style="thin"/>
      <bottom style="double"/>
    </border>
    <border>
      <left/>
      <right style="thin"/>
      <top style="thin"/>
      <bottom style="double"/>
    </border>
    <border>
      <left style="thin"/>
      <right style="thin"/>
      <top style="double"/>
      <botto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medium"/>
    </border>
    <border>
      <left>
        <color indexed="63"/>
      </left>
      <right style="medium"/>
      <top style="medium"/>
      <bottom style="thin"/>
    </border>
    <border>
      <left style="medium"/>
      <right style="medium"/>
      <top style="medium"/>
      <bottom style="thin"/>
    </border>
    <border>
      <left style="thin"/>
      <right style="double"/>
      <top style="medium"/>
      <bottom>
        <color indexed="63"/>
      </bottom>
    </border>
    <border>
      <left style="thin"/>
      <right style="double"/>
      <top>
        <color indexed="63"/>
      </top>
      <bottom style="medium"/>
    </border>
    <border>
      <left style="thin"/>
      <right style="double"/>
      <top>
        <color indexed="63"/>
      </top>
      <bottom style="thin"/>
    </border>
    <border>
      <left style="thin"/>
      <right style="double"/>
      <top>
        <color indexed="63"/>
      </top>
      <bottom>
        <color indexed="63"/>
      </bottom>
    </border>
    <border>
      <left style="thin"/>
      <right style="double"/>
      <top style="thin"/>
      <bottom style="thin"/>
    </border>
    <border>
      <left style="thin"/>
      <right style="double"/>
      <top style="thin"/>
      <bottom style="medium"/>
    </border>
    <border>
      <left style="thin"/>
      <right>
        <color indexed="63"/>
      </right>
      <top>
        <color indexed="63"/>
      </top>
      <bottom style="medium"/>
    </border>
    <border>
      <left/>
      <right/>
      <top/>
      <bottom style="double"/>
    </border>
    <border>
      <left/>
      <right style="thin"/>
      <top/>
      <bottom style="double"/>
    </border>
    <border>
      <left style="thin"/>
      <right>
        <color indexed="63"/>
      </right>
      <top>
        <color indexed="63"/>
      </top>
      <bottom>
        <color indexed="63"/>
      </bottom>
    </border>
    <border>
      <left>
        <color indexed="63"/>
      </left>
      <right style="thin"/>
      <top style="medium"/>
      <bottom>
        <color indexed="63"/>
      </bottom>
    </border>
    <border>
      <left style="thin"/>
      <right style="thin"/>
      <top/>
      <bottom style="double"/>
    </border>
    <border>
      <left style="thin"/>
      <right/>
      <top style="double"/>
      <bottom style="double"/>
    </border>
    <border>
      <left/>
      <right/>
      <top style="double"/>
      <bottom style="double"/>
    </border>
    <border>
      <left/>
      <right style="thin"/>
      <top style="double"/>
      <bottom style="double"/>
    </border>
    <border>
      <left/>
      <right style="thin"/>
      <top/>
      <bottom/>
    </border>
    <border>
      <left>
        <color indexed="63"/>
      </left>
      <right>
        <color indexed="63"/>
      </right>
      <top style="medium"/>
      <bottom>
        <color indexed="63"/>
      </bottom>
    </border>
    <border>
      <left style="medium"/>
      <right style="medium"/>
      <top style="thin"/>
      <bottom>
        <color indexed="63"/>
      </bottom>
    </border>
    <border>
      <left style="thin"/>
      <right/>
      <top style="medium"/>
      <bottom style="medium"/>
    </border>
    <border>
      <left style="medium"/>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medium"/>
      <top style="medium"/>
      <bottom>
        <color indexed="63"/>
      </botto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thin"/>
      <right>
        <color indexed="63"/>
      </right>
      <top style="medium"/>
      <bottom style="thin"/>
    </border>
    <border>
      <left style="thin"/>
      <right/>
      <top/>
      <bottom style="double"/>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style="thin"/>
    </border>
    <border>
      <left style="thin"/>
      <right style="double"/>
      <top style="medium"/>
      <bottom style="thin"/>
    </border>
    <border diagonalUp="1">
      <left style="medium"/>
      <right style="medium"/>
      <top style="medium"/>
      <bottom style="thin"/>
      <diagonal style="thin"/>
    </border>
    <border diagonalUp="1">
      <left style="medium"/>
      <right style="medium"/>
      <top style="thin"/>
      <bottom style="medium"/>
      <diagonal style="thin"/>
    </border>
    <border>
      <left style="thin"/>
      <right/>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0"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9" fillId="25" borderId="0" applyNumberFormat="0" applyBorder="0" applyAlignment="0" applyProtection="0"/>
    <xf numFmtId="0" fontId="80" fillId="26" borderId="1" applyNumberFormat="0" applyAlignment="0" applyProtection="0"/>
    <xf numFmtId="0" fontId="81"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10" fillId="0" borderId="0">
      <alignment/>
      <protection/>
    </xf>
    <xf numFmtId="0" fontId="82" fillId="0" borderId="0" applyNumberFormat="0" applyFill="0" applyBorder="0" applyAlignment="0" applyProtection="0"/>
    <xf numFmtId="0" fontId="9" fillId="0" borderId="0" applyNumberFormat="0" applyFill="0" applyBorder="0" applyAlignment="0" applyProtection="0"/>
    <xf numFmtId="0" fontId="83" fillId="28"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 fillId="0" borderId="0" applyNumberFormat="0" applyFill="0" applyBorder="0" applyAlignment="0" applyProtection="0"/>
    <xf numFmtId="0" fontId="87" fillId="29" borderId="1" applyNumberFormat="0" applyAlignment="0" applyProtection="0"/>
    <xf numFmtId="0" fontId="88" fillId="0" borderId="6" applyNumberFormat="0" applyFill="0" applyAlignment="0" applyProtection="0"/>
    <xf numFmtId="0" fontId="89" fillId="30" borderId="0" applyNumberFormat="0" applyBorder="0" applyAlignment="0" applyProtection="0"/>
    <xf numFmtId="0" fontId="0" fillId="0" borderId="0">
      <alignment/>
      <protection/>
    </xf>
    <xf numFmtId="0" fontId="77" fillId="0" borderId="0">
      <alignment/>
      <protection/>
    </xf>
    <xf numFmtId="0" fontId="0" fillId="31" borderId="7" applyNumberFormat="0" applyFont="0" applyAlignment="0" applyProtection="0"/>
    <xf numFmtId="0" fontId="90" fillId="26"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173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Border="1" applyAlignment="1">
      <alignment/>
    </xf>
    <xf numFmtId="0" fontId="2" fillId="0" borderId="0" xfId="0" applyFont="1" applyAlignment="1">
      <alignment/>
    </xf>
    <xf numFmtId="0" fontId="2" fillId="0" borderId="0" xfId="0" applyFont="1" applyBorder="1" applyAlignment="1">
      <alignment horizont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right"/>
    </xf>
    <xf numFmtId="0" fontId="1" fillId="0" borderId="0" xfId="0" applyFont="1" applyBorder="1" applyAlignment="1">
      <alignment horizontal="center" vertical="center" wrapText="1"/>
    </xf>
    <xf numFmtId="0" fontId="1" fillId="0" borderId="0" xfId="0" applyFont="1" applyAlignment="1">
      <alignment/>
    </xf>
    <xf numFmtId="0" fontId="1" fillId="0" borderId="0" xfId="0" applyFont="1" applyAlignment="1">
      <alignment/>
    </xf>
    <xf numFmtId="0" fontId="1" fillId="0" borderId="0" xfId="0" applyFont="1" applyFill="1" applyAlignment="1">
      <alignment/>
    </xf>
    <xf numFmtId="0" fontId="1" fillId="0" borderId="0" xfId="0" applyFont="1" applyBorder="1" applyAlignment="1">
      <alignment horizontal="right"/>
    </xf>
    <xf numFmtId="0" fontId="2" fillId="0" borderId="0" xfId="0" applyFont="1" applyBorder="1" applyAlignment="1">
      <alignment vertical="center" wrapText="1"/>
    </xf>
    <xf numFmtId="0" fontId="6" fillId="0" borderId="0" xfId="0" applyFont="1" applyBorder="1" applyAlignment="1">
      <alignment vertical="center" wrapText="1"/>
    </xf>
    <xf numFmtId="0" fontId="1" fillId="0" borderId="0" xfId="0" applyFont="1" applyAlignment="1">
      <alignment vertical="center"/>
    </xf>
    <xf numFmtId="0" fontId="7" fillId="0" borderId="0" xfId="0" applyFont="1" applyAlignment="1" applyProtection="1">
      <alignment/>
      <protection/>
    </xf>
    <xf numFmtId="0" fontId="7" fillId="0" borderId="0" xfId="0" applyFont="1" applyFill="1" applyAlignment="1" applyProtection="1">
      <alignment/>
      <protection/>
    </xf>
    <xf numFmtId="0" fontId="0" fillId="0" borderId="0" xfId="0" applyFont="1" applyAlignment="1">
      <alignment/>
    </xf>
    <xf numFmtId="0" fontId="2" fillId="0" borderId="10" xfId="0" applyFont="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xf>
    <xf numFmtId="0" fontId="1" fillId="0" borderId="0" xfId="0" applyFont="1" applyBorder="1" applyAlignment="1">
      <alignmen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3" fillId="0" borderId="10" xfId="0" applyFont="1" applyFill="1" applyBorder="1" applyAlignment="1">
      <alignment vertical="center"/>
    </xf>
    <xf numFmtId="0" fontId="5" fillId="0" borderId="10" xfId="0" applyFont="1" applyFill="1" applyBorder="1" applyAlignment="1">
      <alignment vertical="center" wrapText="1"/>
    </xf>
    <xf numFmtId="0" fontId="13" fillId="0" borderId="10" xfId="0" applyFont="1" applyFill="1" applyBorder="1" applyAlignment="1">
      <alignment vertical="center" wrapText="1"/>
    </xf>
    <xf numFmtId="0" fontId="11" fillId="0" borderId="0" xfId="0" applyFont="1" applyAlignment="1">
      <alignment/>
    </xf>
    <xf numFmtId="0" fontId="77" fillId="0" borderId="0" xfId="60">
      <alignment/>
      <protection/>
    </xf>
    <xf numFmtId="0" fontId="94"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right"/>
    </xf>
    <xf numFmtId="0" fontId="13" fillId="0" borderId="0" xfId="0" applyFont="1" applyAlignment="1">
      <alignment/>
    </xf>
    <xf numFmtId="2" fontId="13" fillId="0" borderId="0" xfId="0" applyNumberFormat="1" applyFont="1" applyAlignment="1">
      <alignment horizontal="center" vertical="center" wrapText="1"/>
    </xf>
    <xf numFmtId="49" fontId="1" fillId="0" borderId="0" xfId="0" applyNumberFormat="1" applyFont="1" applyBorder="1" applyAlignment="1">
      <alignment horizontal="center" vertical="center"/>
    </xf>
    <xf numFmtId="49" fontId="1" fillId="0" borderId="0" xfId="0" applyNumberFormat="1" applyFont="1" applyBorder="1" applyAlignment="1">
      <alignment horizontal="center" vertical="center" textRotation="90"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2" fillId="0" borderId="0" xfId="0" applyFont="1" applyFill="1" applyBorder="1" applyAlignment="1">
      <alignment vertical="center" wrapText="1"/>
    </xf>
    <xf numFmtId="0" fontId="13" fillId="0" borderId="0" xfId="0" applyFont="1" applyBorder="1" applyAlignment="1">
      <alignment/>
    </xf>
    <xf numFmtId="0" fontId="1" fillId="0" borderId="0" xfId="0" applyFont="1" applyBorder="1" applyAlignment="1">
      <alignment horizontal="center" vertical="center"/>
    </xf>
    <xf numFmtId="0" fontId="1" fillId="0" borderId="0" xfId="0" applyFont="1" applyAlignment="1">
      <alignment/>
    </xf>
    <xf numFmtId="0" fontId="1" fillId="0" borderId="14" xfId="0" applyFont="1" applyBorder="1" applyAlignment="1">
      <alignment horizontal="left" vertical="center"/>
    </xf>
    <xf numFmtId="0" fontId="1" fillId="0" borderId="0" xfId="0" applyFont="1" applyAlignment="1">
      <alignment horizontal="center"/>
    </xf>
    <xf numFmtId="0" fontId="0" fillId="0" borderId="0" xfId="0" applyFont="1" applyBorder="1" applyAlignment="1">
      <alignment/>
    </xf>
    <xf numFmtId="0" fontId="14" fillId="0" borderId="0" xfId="0" applyFont="1" applyFill="1" applyAlignment="1" applyProtection="1">
      <alignment/>
      <protection/>
    </xf>
    <xf numFmtId="0" fontId="14" fillId="0" borderId="0" xfId="0" applyFont="1" applyFill="1" applyAlignment="1" applyProtection="1">
      <alignment horizontal="right"/>
      <protection/>
    </xf>
    <xf numFmtId="0" fontId="18" fillId="0" borderId="0" xfId="0" applyFont="1" applyFill="1" applyAlignment="1" applyProtection="1">
      <alignment horizontal="right"/>
      <protection/>
    </xf>
    <xf numFmtId="0" fontId="18" fillId="0" borderId="0" xfId="0" applyFont="1" applyFill="1" applyAlignment="1" applyProtection="1">
      <alignment/>
      <protection/>
    </xf>
    <xf numFmtId="0" fontId="14" fillId="0" borderId="15"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1" xfId="0" applyFont="1" applyFill="1" applyBorder="1" applyAlignment="1" applyProtection="1">
      <alignment horizontal="left" vertical="center"/>
      <protection/>
    </xf>
    <xf numFmtId="0" fontId="14" fillId="0" borderId="12" xfId="0" applyFont="1" applyFill="1" applyBorder="1" applyAlignment="1" applyProtection="1">
      <alignment horizontal="left" vertical="center"/>
      <protection/>
    </xf>
    <xf numFmtId="0" fontId="14" fillId="0" borderId="16" xfId="0" applyFont="1" applyFill="1" applyBorder="1" applyAlignment="1" applyProtection="1">
      <alignment horizontal="left" vertical="center"/>
      <protection/>
    </xf>
    <xf numFmtId="0" fontId="14" fillId="0" borderId="0" xfId="0" applyFont="1" applyAlignment="1" applyProtection="1">
      <alignment/>
      <protection/>
    </xf>
    <xf numFmtId="0" fontId="95" fillId="0" borderId="0" xfId="0" applyFont="1" applyAlignment="1">
      <alignment horizontal="center"/>
    </xf>
    <xf numFmtId="49" fontId="2" fillId="32" borderId="15" xfId="0" applyNumberFormat="1" applyFont="1" applyFill="1" applyBorder="1" applyAlignment="1" applyProtection="1">
      <alignment horizontal="center" vertical="center" wrapText="1"/>
      <protection/>
    </xf>
    <xf numFmtId="0" fontId="19" fillId="0" borderId="0" xfId="0" applyFont="1" applyAlignment="1">
      <alignment vertical="center" wrapText="1"/>
    </xf>
    <xf numFmtId="0" fontId="16" fillId="0" borderId="0" xfId="0" applyFont="1" applyAlignment="1">
      <alignment/>
    </xf>
    <xf numFmtId="0" fontId="16" fillId="0" borderId="0" xfId="0" applyFont="1" applyAlignment="1">
      <alignment/>
    </xf>
    <xf numFmtId="0" fontId="16" fillId="0" borderId="0" xfId="0" applyFont="1" applyAlignment="1">
      <alignment horizontal="right"/>
    </xf>
    <xf numFmtId="0" fontId="16" fillId="0" borderId="0" xfId="0" applyFont="1" applyBorder="1" applyAlignment="1">
      <alignment vertical="center" wrapText="1"/>
    </xf>
    <xf numFmtId="0" fontId="20" fillId="0" borderId="0" xfId="0" applyFont="1" applyBorder="1" applyAlignment="1">
      <alignment horizontal="center" vertical="center" wrapText="1"/>
    </xf>
    <xf numFmtId="0" fontId="20" fillId="0" borderId="17" xfId="0" applyFont="1" applyBorder="1" applyAlignment="1">
      <alignment horizontal="center" vertical="center"/>
    </xf>
    <xf numFmtId="3" fontId="20" fillId="0" borderId="12" xfId="0" applyNumberFormat="1" applyFont="1" applyBorder="1" applyAlignment="1">
      <alignment horizontal="center" vertical="center"/>
    </xf>
    <xf numFmtId="0" fontId="16" fillId="0" borderId="0" xfId="0" applyFont="1" applyBorder="1" applyAlignment="1">
      <alignment/>
    </xf>
    <xf numFmtId="0" fontId="20" fillId="0" borderId="18" xfId="0" applyFont="1" applyBorder="1" applyAlignment="1">
      <alignment horizontal="center" vertical="center"/>
    </xf>
    <xf numFmtId="3" fontId="20" fillId="0" borderId="10" xfId="0" applyNumberFormat="1" applyFont="1" applyBorder="1" applyAlignment="1">
      <alignment horizontal="center" vertical="center"/>
    </xf>
    <xf numFmtId="0" fontId="20" fillId="0" borderId="19" xfId="0" applyFont="1" applyBorder="1" applyAlignment="1">
      <alignment horizontal="center" vertical="center"/>
    </xf>
    <xf numFmtId="3" fontId="20" fillId="0" borderId="11" xfId="0" applyNumberFormat="1"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12" fillId="0" borderId="0" xfId="0" applyFont="1" applyAlignment="1">
      <alignment/>
    </xf>
    <xf numFmtId="0" fontId="16" fillId="0" borderId="22" xfId="0" applyFont="1" applyBorder="1" applyAlignment="1">
      <alignment/>
    </xf>
    <xf numFmtId="0" fontId="16" fillId="0" borderId="22" xfId="0" applyFont="1" applyBorder="1" applyAlignment="1">
      <alignment/>
    </xf>
    <xf numFmtId="0" fontId="20" fillId="0" borderId="14"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0" fillId="32" borderId="27" xfId="0" applyFont="1" applyFill="1" applyBorder="1" applyAlignment="1">
      <alignment horizontal="center" vertical="center" wrapText="1"/>
    </xf>
    <xf numFmtId="0" fontId="20" fillId="32" borderId="11" xfId="0" applyFont="1" applyFill="1" applyBorder="1" applyAlignment="1">
      <alignment horizontal="center" vertical="center" wrapText="1"/>
    </xf>
    <xf numFmtId="0" fontId="20" fillId="32" borderId="28" xfId="0" applyFont="1" applyFill="1" applyBorder="1" applyAlignment="1">
      <alignment horizontal="center" vertical="center" wrapText="1"/>
    </xf>
    <xf numFmtId="0" fontId="16" fillId="32" borderId="20" xfId="0" applyFont="1" applyFill="1" applyBorder="1" applyAlignment="1">
      <alignment horizontal="center" vertical="center" wrapText="1"/>
    </xf>
    <xf numFmtId="0" fontId="20" fillId="32" borderId="29" xfId="0" applyFont="1" applyFill="1" applyBorder="1" applyAlignment="1">
      <alignment horizontal="center" vertical="center" wrapText="1"/>
    </xf>
    <xf numFmtId="0" fontId="20" fillId="32" borderId="30" xfId="0" applyFont="1" applyFill="1" applyBorder="1" applyAlignment="1">
      <alignment horizontal="center" vertical="center" wrapText="1"/>
    </xf>
    <xf numFmtId="0" fontId="20" fillId="32" borderId="31" xfId="0" applyFont="1" applyFill="1" applyBorder="1" applyAlignment="1">
      <alignment horizontal="center" vertical="center" wrapText="1"/>
    </xf>
    <xf numFmtId="0" fontId="22" fillId="32" borderId="28" xfId="0" applyFont="1" applyFill="1" applyBorder="1" applyAlignment="1">
      <alignment horizontal="centerContinuous" vertical="center" wrapText="1"/>
    </xf>
    <xf numFmtId="0" fontId="16" fillId="32" borderId="25" xfId="0" applyFont="1" applyFill="1" applyBorder="1" applyAlignment="1">
      <alignment horizontal="center" vertical="center" wrapText="1"/>
    </xf>
    <xf numFmtId="0" fontId="22" fillId="32" borderId="31" xfId="0" applyFont="1" applyFill="1" applyBorder="1" applyAlignment="1">
      <alignment horizontal="centerContinuous" vertical="center" wrapText="1"/>
    </xf>
    <xf numFmtId="0" fontId="0" fillId="0" borderId="32" xfId="0" applyBorder="1" applyAlignment="1">
      <alignment/>
    </xf>
    <xf numFmtId="0" fontId="96" fillId="32" borderId="33" xfId="0" applyFont="1" applyFill="1" applyBorder="1" applyAlignment="1">
      <alignment horizontal="center" vertical="center"/>
    </xf>
    <xf numFmtId="0" fontId="97" fillId="32" borderId="33" xfId="0" applyFont="1" applyFill="1" applyBorder="1" applyAlignment="1">
      <alignment horizontal="center" vertical="center"/>
    </xf>
    <xf numFmtId="0" fontId="2" fillId="32" borderId="34" xfId="0" applyFont="1" applyFill="1" applyBorder="1" applyAlignment="1">
      <alignment horizontal="center" vertical="center"/>
    </xf>
    <xf numFmtId="0" fontId="2" fillId="32" borderId="35" xfId="0" applyFont="1" applyFill="1" applyBorder="1" applyAlignment="1">
      <alignment horizontal="center" vertical="center"/>
    </xf>
    <xf numFmtId="0" fontId="13" fillId="0" borderId="0" xfId="0" applyFont="1" applyAlignment="1">
      <alignment horizontal="center" vertical="center" wrapText="1"/>
    </xf>
    <xf numFmtId="0" fontId="1" fillId="0" borderId="0" xfId="0" applyFont="1" applyAlignment="1">
      <alignment horizontal="center" vertical="center" wrapText="1"/>
    </xf>
    <xf numFmtId="0" fontId="1" fillId="32" borderId="30" xfId="0" applyFont="1" applyFill="1" applyBorder="1" applyAlignment="1">
      <alignment horizontal="center" vertical="center" wrapText="1"/>
    </xf>
    <xf numFmtId="0" fontId="1" fillId="32" borderId="31"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6" xfId="0" applyFont="1" applyBorder="1" applyAlignment="1">
      <alignment horizontal="center" vertical="center" wrapText="1"/>
    </xf>
    <xf numFmtId="0" fontId="1" fillId="32" borderId="15"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28" xfId="0" applyFont="1" applyFill="1" applyBorder="1" applyAlignment="1">
      <alignment horizontal="center" vertical="center" wrapText="1"/>
    </xf>
    <xf numFmtId="0" fontId="2" fillId="0" borderId="0" xfId="0" applyFont="1" applyBorder="1" applyAlignment="1">
      <alignment horizontal="center" vertical="center" wrapText="1"/>
    </xf>
    <xf numFmtId="0" fontId="1" fillId="32" borderId="37" xfId="0" applyFont="1" applyFill="1" applyBorder="1" applyAlignment="1">
      <alignment horizontal="right" vertical="center" wrapText="1"/>
    </xf>
    <xf numFmtId="0" fontId="24" fillId="0" borderId="0" xfId="0" applyFont="1" applyAlignment="1">
      <alignment/>
    </xf>
    <xf numFmtId="0" fontId="98" fillId="0" borderId="0" xfId="0" applyFont="1" applyAlignment="1">
      <alignment/>
    </xf>
    <xf numFmtId="0" fontId="2" fillId="0" borderId="10" xfId="59" applyFont="1" applyBorder="1" applyAlignment="1">
      <alignment horizontal="left" vertical="center" wrapText="1"/>
      <protection/>
    </xf>
    <xf numFmtId="0" fontId="1" fillId="0" borderId="10" xfId="59" applyFont="1" applyBorder="1" applyAlignment="1">
      <alignment horizontal="left" vertical="center"/>
      <protection/>
    </xf>
    <xf numFmtId="0" fontId="3" fillId="0" borderId="0" xfId="0" applyFont="1" applyAlignment="1">
      <alignment/>
    </xf>
    <xf numFmtId="0" fontId="3" fillId="0" borderId="0" xfId="0" applyFont="1" applyAlignment="1">
      <alignment horizontal="right"/>
    </xf>
    <xf numFmtId="0" fontId="17" fillId="0" borderId="0" xfId="0" applyFont="1" applyBorder="1" applyAlignment="1">
      <alignment horizontal="center"/>
    </xf>
    <xf numFmtId="0" fontId="3" fillId="0" borderId="0" xfId="0" applyFont="1" applyAlignment="1">
      <alignment vertical="center"/>
    </xf>
    <xf numFmtId="0" fontId="3" fillId="0" borderId="0" xfId="0" applyFont="1" applyBorder="1" applyAlignment="1">
      <alignment/>
    </xf>
    <xf numFmtId="0" fontId="3" fillId="0" borderId="0" xfId="0" applyFont="1" applyBorder="1" applyAlignment="1">
      <alignment vertical="center" wrapText="1"/>
    </xf>
    <xf numFmtId="0" fontId="3" fillId="0" borderId="0" xfId="0" applyFont="1" applyAlignment="1">
      <alignment vertical="center" wrapText="1"/>
    </xf>
    <xf numFmtId="49" fontId="1" fillId="0" borderId="23" xfId="59" applyNumberFormat="1" applyFont="1" applyBorder="1" applyAlignment="1">
      <alignment horizontal="center" vertical="center"/>
      <protection/>
    </xf>
    <xf numFmtId="49" fontId="1" fillId="0" borderId="23" xfId="59" applyNumberFormat="1" applyFont="1" applyBorder="1" applyAlignment="1">
      <alignment horizontal="center" vertical="center" wrapText="1"/>
      <protection/>
    </xf>
    <xf numFmtId="0" fontId="1" fillId="0" borderId="0" xfId="0" applyFont="1" applyFill="1" applyAlignment="1">
      <alignment horizontal="right"/>
    </xf>
    <xf numFmtId="0" fontId="2" fillId="0" borderId="0" xfId="0" applyFont="1" applyFill="1" applyAlignment="1">
      <alignment/>
    </xf>
    <xf numFmtId="0" fontId="1" fillId="0" borderId="0" xfId="0" applyFont="1" applyFill="1" applyBorder="1" applyAlignment="1">
      <alignment horizontal="center" vertical="center" wrapText="1"/>
    </xf>
    <xf numFmtId="0" fontId="1" fillId="0" borderId="0" xfId="0" applyFont="1" applyFill="1" applyBorder="1" applyAlignment="1">
      <alignment/>
    </xf>
    <xf numFmtId="0" fontId="1" fillId="0" borderId="0" xfId="0" applyFont="1" applyFill="1" applyBorder="1" applyAlignment="1">
      <alignment horizontal="left" vertical="center" wrapText="1"/>
    </xf>
    <xf numFmtId="0" fontId="1" fillId="0" borderId="0" xfId="0" applyFont="1" applyFill="1" applyAlignment="1">
      <alignment/>
    </xf>
    <xf numFmtId="0" fontId="1" fillId="0" borderId="0" xfId="0" applyFont="1" applyBorder="1" applyAlignment="1">
      <alignment horizontal="left" vertical="center" wrapText="1"/>
    </xf>
    <xf numFmtId="0" fontId="2" fillId="32" borderId="38" xfId="0" applyFont="1" applyFill="1" applyBorder="1" applyAlignment="1">
      <alignment vertical="center" wrapText="1"/>
    </xf>
    <xf numFmtId="0" fontId="1" fillId="32" borderId="39" xfId="0" applyFont="1" applyFill="1" applyBorder="1" applyAlignment="1">
      <alignment horizontal="center" wrapText="1"/>
    </xf>
    <xf numFmtId="0" fontId="1" fillId="32" borderId="28" xfId="0" applyFont="1" applyFill="1" applyBorder="1" applyAlignment="1">
      <alignment horizontal="center" wrapText="1"/>
    </xf>
    <xf numFmtId="0" fontId="1" fillId="32" borderId="24" xfId="0" applyFont="1" applyFill="1" applyBorder="1" applyAlignment="1">
      <alignment horizontal="center" vertical="center"/>
    </xf>
    <xf numFmtId="0" fontId="99" fillId="0" borderId="23" xfId="0" applyFont="1" applyBorder="1" applyAlignment="1">
      <alignment vertical="center" wrapText="1"/>
    </xf>
    <xf numFmtId="0" fontId="100" fillId="0" borderId="23" xfId="0" applyFont="1" applyBorder="1" applyAlignment="1">
      <alignment vertical="center" wrapText="1"/>
    </xf>
    <xf numFmtId="0" fontId="99" fillId="0" borderId="24" xfId="0" applyFont="1" applyBorder="1" applyAlignment="1">
      <alignment vertical="center" wrapText="1"/>
    </xf>
    <xf numFmtId="0" fontId="99" fillId="0" borderId="14" xfId="0" applyFont="1" applyBorder="1" applyAlignment="1">
      <alignment vertical="center" wrapText="1"/>
    </xf>
    <xf numFmtId="0" fontId="2" fillId="32" borderId="11" xfId="0" applyFont="1" applyFill="1" applyBorder="1" applyAlignment="1">
      <alignment horizontal="center" vertical="center" wrapText="1"/>
    </xf>
    <xf numFmtId="0" fontId="2" fillId="32" borderId="28" xfId="0" applyFont="1" applyFill="1" applyBorder="1" applyAlignment="1">
      <alignment horizontal="center" vertical="center" wrapText="1"/>
    </xf>
    <xf numFmtId="0" fontId="100" fillId="0" borderId="40" xfId="0" applyFont="1" applyBorder="1" applyAlignment="1">
      <alignment horizontal="center" vertical="center" wrapText="1"/>
    </xf>
    <xf numFmtId="0" fontId="100" fillId="0" borderId="41" xfId="0" applyFont="1" applyBorder="1" applyAlignment="1">
      <alignment horizontal="center" vertical="center" wrapText="1"/>
    </xf>
    <xf numFmtId="0" fontId="100" fillId="0" borderId="42" xfId="0" applyFont="1" applyBorder="1" applyAlignment="1">
      <alignment horizontal="center" vertical="center" wrapText="1"/>
    </xf>
    <xf numFmtId="0" fontId="2" fillId="0" borderId="0" xfId="0" applyFont="1" applyAlignment="1">
      <alignment/>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0" xfId="0" applyFont="1" applyAlignment="1">
      <alignment horizontal="left" vertical="center" wrapText="1"/>
    </xf>
    <xf numFmtId="0" fontId="2" fillId="0" borderId="23" xfId="0" applyFont="1" applyFill="1" applyBorder="1" applyAlignment="1">
      <alignment horizontal="center" wrapText="1"/>
    </xf>
    <xf numFmtId="0" fontId="5" fillId="0" borderId="10" xfId="0" applyFont="1" applyFill="1" applyBorder="1" applyAlignment="1">
      <alignment wrapText="1"/>
    </xf>
    <xf numFmtId="0" fontId="13" fillId="0" borderId="0" xfId="0" applyFont="1" applyAlignment="1">
      <alignment horizontal="left" vertical="center" wrapText="1"/>
    </xf>
    <xf numFmtId="0" fontId="13" fillId="0" borderId="0" xfId="0" applyFont="1" applyAlignment="1">
      <alignment horizontal="left" wrapText="1"/>
    </xf>
    <xf numFmtId="0" fontId="13" fillId="0" borderId="0" xfId="0" applyFont="1" applyAlignment="1">
      <alignment/>
    </xf>
    <xf numFmtId="0" fontId="1" fillId="33" borderId="23" xfId="0" applyFont="1" applyFill="1" applyBorder="1" applyAlignment="1">
      <alignment horizontal="center" wrapText="1"/>
    </xf>
    <xf numFmtId="0" fontId="13" fillId="33" borderId="10" xfId="0" applyFont="1" applyFill="1" applyBorder="1" applyAlignment="1">
      <alignment wrapText="1"/>
    </xf>
    <xf numFmtId="0" fontId="13" fillId="0" borderId="10" xfId="0" applyFont="1" applyFill="1" applyBorder="1" applyAlignment="1">
      <alignment horizontal="left" wrapText="1"/>
    </xf>
    <xf numFmtId="0" fontId="1" fillId="0" borderId="23" xfId="0" applyFont="1" applyFill="1" applyBorder="1" applyAlignment="1">
      <alignment wrapText="1"/>
    </xf>
    <xf numFmtId="0" fontId="1" fillId="0" borderId="24" xfId="0" applyFont="1" applyFill="1" applyBorder="1" applyAlignment="1">
      <alignment wrapText="1"/>
    </xf>
    <xf numFmtId="0" fontId="13" fillId="0" borderId="11" xfId="0" applyFont="1" applyFill="1" applyBorder="1" applyAlignment="1">
      <alignment horizontal="left" wrapText="1"/>
    </xf>
    <xf numFmtId="0" fontId="1" fillId="0" borderId="0" xfId="0" applyFont="1" applyFill="1" applyBorder="1" applyAlignment="1">
      <alignment horizontal="center" wrapText="1"/>
    </xf>
    <xf numFmtId="0" fontId="2" fillId="0" borderId="39" xfId="0" applyFont="1" applyBorder="1" applyAlignment="1">
      <alignment horizontal="center" vertical="center" wrapText="1"/>
    </xf>
    <xf numFmtId="0" fontId="2" fillId="0" borderId="43" xfId="0" applyFont="1" applyFill="1" applyBorder="1" applyAlignment="1">
      <alignment horizontal="center" wrapText="1"/>
    </xf>
    <xf numFmtId="0" fontId="1" fillId="33" borderId="43" xfId="0" applyFont="1" applyFill="1" applyBorder="1" applyAlignment="1">
      <alignment horizontal="center" wrapText="1"/>
    </xf>
    <xf numFmtId="0" fontId="2" fillId="33" borderId="43" xfId="0" applyFont="1" applyFill="1" applyBorder="1" applyAlignment="1">
      <alignment horizontal="center" wrapText="1"/>
    </xf>
    <xf numFmtId="0" fontId="1" fillId="0" borderId="28" xfId="0" applyFont="1" applyFill="1" applyBorder="1" applyAlignment="1">
      <alignment horizontal="center" wrapText="1"/>
    </xf>
    <xf numFmtId="0" fontId="15" fillId="32" borderId="11" xfId="0" applyFont="1" applyFill="1" applyBorder="1" applyAlignment="1">
      <alignment horizontal="center" vertical="center" wrapText="1"/>
    </xf>
    <xf numFmtId="0" fontId="15" fillId="32" borderId="28" xfId="0" applyFont="1" applyFill="1" applyBorder="1" applyAlignment="1">
      <alignment horizontal="center" vertical="center" wrapText="1"/>
    </xf>
    <xf numFmtId="0" fontId="2" fillId="33" borderId="23" xfId="0" applyFont="1" applyFill="1" applyBorder="1" applyAlignment="1">
      <alignment horizontal="center" wrapText="1"/>
    </xf>
    <xf numFmtId="0" fontId="5" fillId="33" borderId="10" xfId="0" applyFont="1" applyFill="1" applyBorder="1" applyAlignment="1">
      <alignment wrapText="1"/>
    </xf>
    <xf numFmtId="0" fontId="2" fillId="33" borderId="23" xfId="0" applyFont="1" applyFill="1" applyBorder="1" applyAlignment="1">
      <alignment wrapText="1"/>
    </xf>
    <xf numFmtId="0" fontId="5" fillId="33" borderId="10" xfId="0" applyFont="1" applyFill="1" applyBorder="1" applyAlignment="1">
      <alignment horizontal="left" wrapText="1"/>
    </xf>
    <xf numFmtId="0" fontId="13" fillId="33" borderId="10" xfId="0" applyFont="1" applyFill="1" applyBorder="1" applyAlignment="1">
      <alignment horizontal="left" wrapText="1"/>
    </xf>
    <xf numFmtId="0" fontId="1" fillId="33" borderId="23" xfId="0" applyFont="1" applyFill="1" applyBorder="1" applyAlignment="1">
      <alignment wrapText="1"/>
    </xf>
    <xf numFmtId="0" fontId="13" fillId="33" borderId="44" xfId="0" applyFont="1" applyFill="1" applyBorder="1" applyAlignment="1">
      <alignment horizontal="left" vertical="center" wrapText="1"/>
    </xf>
    <xf numFmtId="0" fontId="13" fillId="0" borderId="14" xfId="0" applyFont="1" applyFill="1" applyBorder="1" applyAlignment="1">
      <alignment horizontal="center" vertical="center"/>
    </xf>
    <xf numFmtId="0" fontId="5" fillId="0" borderId="12" xfId="0" applyFont="1" applyFill="1" applyBorder="1" applyAlignment="1">
      <alignment vertical="center" wrapText="1"/>
    </xf>
    <xf numFmtId="0" fontId="13" fillId="0" borderId="23" xfId="0" applyFont="1" applyFill="1" applyBorder="1" applyAlignment="1">
      <alignment horizontal="center" vertical="center"/>
    </xf>
    <xf numFmtId="0" fontId="13" fillId="0" borderId="23"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1" xfId="0" applyFont="1" applyFill="1" applyBorder="1" applyAlignment="1">
      <alignment vertical="center" wrapText="1"/>
    </xf>
    <xf numFmtId="186" fontId="2" fillId="0" borderId="0" xfId="0" applyNumberFormat="1" applyFont="1" applyBorder="1" applyAlignment="1">
      <alignment horizontal="center" vertical="center" wrapText="1"/>
    </xf>
    <xf numFmtId="186" fontId="2" fillId="0" borderId="0" xfId="0" applyNumberFormat="1"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27" fillId="0" borderId="0" xfId="0" applyFont="1" applyAlignment="1">
      <alignment vertical="center"/>
    </xf>
    <xf numFmtId="0" fontId="13" fillId="0" borderId="0" xfId="0" applyFont="1" applyAlignment="1">
      <alignment vertical="center"/>
    </xf>
    <xf numFmtId="0" fontId="13" fillId="0" borderId="0" xfId="0" applyFont="1" applyAlignment="1">
      <alignment horizontal="center"/>
    </xf>
    <xf numFmtId="0" fontId="5" fillId="0" borderId="45" xfId="0" applyFont="1" applyBorder="1" applyAlignment="1">
      <alignment horizontal="center" vertical="center"/>
    </xf>
    <xf numFmtId="0" fontId="27" fillId="0" borderId="45" xfId="0" applyFont="1" applyBorder="1" applyAlignment="1">
      <alignment vertical="center"/>
    </xf>
    <xf numFmtId="0" fontId="13" fillId="0" borderId="45" xfId="0" applyFont="1" applyBorder="1" applyAlignment="1">
      <alignment vertical="center"/>
    </xf>
    <xf numFmtId="0" fontId="1" fillId="0" borderId="45" xfId="0" applyFont="1" applyBorder="1" applyAlignment="1">
      <alignment vertical="center"/>
    </xf>
    <xf numFmtId="0" fontId="1" fillId="0" borderId="0" xfId="0" applyFont="1" applyBorder="1" applyAlignment="1">
      <alignment vertical="center"/>
    </xf>
    <xf numFmtId="0" fontId="13" fillId="0" borderId="39" xfId="0" applyFont="1" applyFill="1" applyBorder="1" applyAlignment="1">
      <alignment horizontal="center" vertical="center"/>
    </xf>
    <xf numFmtId="49" fontId="13" fillId="0" borderId="43" xfId="0" applyNumberFormat="1" applyFont="1" applyFill="1" applyBorder="1" applyAlignment="1">
      <alignment horizontal="center" vertical="center"/>
    </xf>
    <xf numFmtId="0" fontId="5" fillId="0" borderId="43" xfId="0" applyFont="1" applyFill="1" applyBorder="1" applyAlignment="1">
      <alignment horizontal="center" vertical="center" wrapText="1"/>
    </xf>
    <xf numFmtId="49" fontId="13" fillId="0" borderId="28" xfId="0" applyNumberFormat="1" applyFont="1" applyFill="1" applyBorder="1" applyAlignment="1">
      <alignment horizontal="center" vertical="center"/>
    </xf>
    <xf numFmtId="0" fontId="1" fillId="0" borderId="0" xfId="0" applyFont="1" applyAlignment="1">
      <alignment horizontal="right" vertical="center"/>
    </xf>
    <xf numFmtId="0" fontId="2" fillId="32" borderId="46" xfId="0" applyFont="1" applyFill="1" applyBorder="1" applyAlignment="1">
      <alignment horizontal="center" vertical="center" wrapText="1"/>
    </xf>
    <xf numFmtId="0" fontId="2" fillId="32" borderId="47" xfId="0" applyFont="1" applyFill="1" applyBorder="1" applyAlignment="1">
      <alignment horizontal="center" vertical="center" wrapText="1"/>
    </xf>
    <xf numFmtId="0" fontId="2" fillId="0" borderId="17" xfId="0" applyFont="1" applyBorder="1" applyAlignment="1">
      <alignment/>
    </xf>
    <xf numFmtId="0" fontId="1" fillId="0" borderId="18" xfId="0" applyFont="1" applyBorder="1" applyAlignment="1">
      <alignment/>
    </xf>
    <xf numFmtId="0" fontId="2" fillId="0" borderId="18" xfId="0" applyFont="1" applyBorder="1" applyAlignment="1">
      <alignment/>
    </xf>
    <xf numFmtId="0" fontId="1" fillId="0" borderId="32" xfId="0" applyFont="1" applyBorder="1" applyAlignment="1">
      <alignment/>
    </xf>
    <xf numFmtId="0" fontId="2" fillId="0" borderId="0" xfId="59" applyFont="1">
      <alignment/>
      <protection/>
    </xf>
    <xf numFmtId="0" fontId="1" fillId="0" borderId="0" xfId="59" applyFont="1">
      <alignment/>
      <protection/>
    </xf>
    <xf numFmtId="0" fontId="2" fillId="0" borderId="0" xfId="59" applyFont="1" applyAlignment="1">
      <alignment horizontal="center"/>
      <protection/>
    </xf>
    <xf numFmtId="0" fontId="12" fillId="0" borderId="0" xfId="59" applyFont="1">
      <alignment/>
      <protection/>
    </xf>
    <xf numFmtId="0" fontId="1" fillId="0" borderId="0" xfId="59" applyFont="1" applyAlignment="1">
      <alignment horizontal="right"/>
      <protection/>
    </xf>
    <xf numFmtId="181" fontId="1" fillId="0" borderId="0" xfId="44" applyFont="1" applyFill="1" applyBorder="1" applyAlignment="1">
      <alignment horizontal="left"/>
    </xf>
    <xf numFmtId="49" fontId="1" fillId="0" borderId="24" xfId="59" applyNumberFormat="1" applyFont="1" applyBorder="1" applyAlignment="1">
      <alignment horizontal="center" vertical="center"/>
      <protection/>
    </xf>
    <xf numFmtId="0" fontId="27" fillId="0" borderId="0" xfId="0" applyFont="1" applyBorder="1" applyAlignment="1">
      <alignment horizontal="right"/>
    </xf>
    <xf numFmtId="0" fontId="1" fillId="0" borderId="22" xfId="0" applyFont="1" applyBorder="1" applyAlignment="1">
      <alignment vertical="center"/>
    </xf>
    <xf numFmtId="0" fontId="1" fillId="0" borderId="22" xfId="0" applyFont="1" applyBorder="1" applyAlignment="1">
      <alignment horizontal="right" vertical="center"/>
    </xf>
    <xf numFmtId="0" fontId="5" fillId="0" borderId="45" xfId="0" applyFont="1" applyBorder="1" applyAlignment="1">
      <alignment vertical="center"/>
    </xf>
    <xf numFmtId="0" fontId="1" fillId="0" borderId="32" xfId="0" applyFont="1" applyBorder="1" applyAlignment="1">
      <alignment vertical="center"/>
    </xf>
    <xf numFmtId="0" fontId="5" fillId="0" borderId="32" xfId="0" applyFont="1" applyBorder="1" applyAlignment="1">
      <alignment vertical="center"/>
    </xf>
    <xf numFmtId="0" fontId="5" fillId="0" borderId="32" xfId="0" applyFont="1" applyBorder="1" applyAlignment="1">
      <alignment horizontal="center" vertical="center"/>
    </xf>
    <xf numFmtId="186" fontId="2" fillId="0" borderId="22" xfId="0" applyNumberFormat="1" applyFont="1" applyBorder="1" applyAlignment="1">
      <alignment horizontal="center" vertical="center" wrapText="1"/>
    </xf>
    <xf numFmtId="186" fontId="2" fillId="0" borderId="22" xfId="0" applyNumberFormat="1" applyFont="1" applyBorder="1" applyAlignment="1">
      <alignment horizontal="center" vertical="center"/>
    </xf>
    <xf numFmtId="0" fontId="13" fillId="0" borderId="13" xfId="0" applyFont="1" applyFill="1" applyBorder="1" applyAlignment="1">
      <alignment horizontal="center" vertical="center"/>
    </xf>
    <xf numFmtId="0" fontId="13" fillId="0" borderId="48" xfId="0" applyFont="1" applyFill="1" applyBorder="1" applyAlignment="1">
      <alignment horizontal="center" vertical="center"/>
    </xf>
    <xf numFmtId="0" fontId="27" fillId="0" borderId="32" xfId="0" applyFont="1" applyBorder="1" applyAlignment="1">
      <alignment vertical="center"/>
    </xf>
    <xf numFmtId="0" fontId="2" fillId="33" borderId="43" xfId="0" applyFont="1" applyFill="1" applyBorder="1" applyAlignment="1">
      <alignment horizontal="center" vertical="center" wrapText="1"/>
    </xf>
    <xf numFmtId="49" fontId="1" fillId="34" borderId="23" xfId="59" applyNumberFormat="1" applyFont="1" applyFill="1" applyBorder="1" applyAlignment="1">
      <alignment horizontal="center" vertical="center"/>
      <protection/>
    </xf>
    <xf numFmtId="0" fontId="1" fillId="34" borderId="43" xfId="59" applyFont="1" applyFill="1" applyBorder="1" applyAlignment="1">
      <alignment horizontal="left" vertical="center" wrapText="1"/>
      <protection/>
    </xf>
    <xf numFmtId="49" fontId="1" fillId="34" borderId="43" xfId="59" applyNumberFormat="1" applyFont="1" applyFill="1" applyBorder="1" applyAlignment="1">
      <alignment horizontal="center" vertical="center" wrapText="1"/>
      <protection/>
    </xf>
    <xf numFmtId="0" fontId="1" fillId="34" borderId="43" xfId="59" applyFont="1" applyFill="1" applyBorder="1" applyAlignment="1">
      <alignment vertical="center"/>
      <protection/>
    </xf>
    <xf numFmtId="0" fontId="1" fillId="34" borderId="43" xfId="59" applyFont="1" applyFill="1" applyBorder="1" applyAlignment="1">
      <alignment vertical="center" wrapText="1"/>
      <protection/>
    </xf>
    <xf numFmtId="0" fontId="1" fillId="34" borderId="43" xfId="59" applyFont="1" applyFill="1" applyBorder="1" applyAlignment="1">
      <alignment horizontal="left" vertical="center"/>
      <protection/>
    </xf>
    <xf numFmtId="0" fontId="1" fillId="34" borderId="28" xfId="59" applyFont="1" applyFill="1" applyBorder="1" applyAlignment="1">
      <alignment horizontal="left" vertical="center" wrapText="1"/>
      <protection/>
    </xf>
    <xf numFmtId="49" fontId="1" fillId="34" borderId="14" xfId="59" applyNumberFormat="1" applyFont="1" applyFill="1" applyBorder="1" applyAlignment="1">
      <alignment horizontal="center" vertical="center"/>
      <protection/>
    </xf>
    <xf numFmtId="0" fontId="1" fillId="34" borderId="13" xfId="59" applyFont="1" applyFill="1" applyBorder="1" applyAlignment="1">
      <alignment horizontal="left" vertical="center" wrapText="1"/>
      <protection/>
    </xf>
    <xf numFmtId="0" fontId="5" fillId="0" borderId="0" xfId="0" applyFont="1" applyAlignment="1">
      <alignment wrapText="1"/>
    </xf>
    <xf numFmtId="0" fontId="1" fillId="0" borderId="36" xfId="0" applyFont="1" applyBorder="1" applyAlignment="1">
      <alignment horizontal="left" vertical="center" wrapText="1"/>
    </xf>
    <xf numFmtId="0" fontId="1" fillId="0" borderId="24" xfId="0" applyFont="1" applyBorder="1" applyAlignment="1">
      <alignment horizontal="left" vertical="center" wrapText="1"/>
    </xf>
    <xf numFmtId="0" fontId="1" fillId="0" borderId="23" xfId="0" applyFont="1" applyBorder="1" applyAlignment="1">
      <alignment horizontal="left" vertical="center" wrapText="1"/>
    </xf>
    <xf numFmtId="0" fontId="11" fillId="0" borderId="10" xfId="59" applyFont="1" applyBorder="1" applyAlignment="1">
      <alignment horizontal="left" vertical="center"/>
      <protection/>
    </xf>
    <xf numFmtId="0" fontId="24" fillId="0" borderId="0" xfId="0" applyFont="1" applyAlignment="1">
      <alignment vertical="top"/>
    </xf>
    <xf numFmtId="0" fontId="14" fillId="0" borderId="42" xfId="0" applyFont="1" applyFill="1" applyBorder="1" applyAlignment="1" applyProtection="1">
      <alignment horizontal="left" vertical="center"/>
      <protection/>
    </xf>
    <xf numFmtId="0" fontId="14" fillId="0" borderId="47" xfId="0" applyFont="1" applyFill="1" applyBorder="1" applyAlignment="1" applyProtection="1">
      <alignment horizontal="left" vertical="center"/>
      <protection/>
    </xf>
    <xf numFmtId="0" fontId="5" fillId="0" borderId="0" xfId="0" applyFont="1" applyAlignment="1">
      <alignment horizontal="center" vertical="center" wrapText="1"/>
    </xf>
    <xf numFmtId="0" fontId="2" fillId="32" borderId="49" xfId="0" applyFont="1" applyFill="1" applyBorder="1" applyAlignment="1">
      <alignment horizontal="right" vertical="center" wrapText="1"/>
    </xf>
    <xf numFmtId="0" fontId="5" fillId="0" borderId="0" xfId="0" applyFont="1" applyAlignment="1">
      <alignment horizontal="center" wrapText="1"/>
    </xf>
    <xf numFmtId="0" fontId="1" fillId="0" borderId="38" xfId="0" applyFont="1" applyBorder="1" applyAlignment="1">
      <alignment horizontal="center" vertical="center" wrapText="1"/>
    </xf>
    <xf numFmtId="0" fontId="1" fillId="32" borderId="33" xfId="0" applyFont="1" applyFill="1" applyBorder="1" applyAlignment="1">
      <alignment horizontal="center" vertical="center" wrapText="1"/>
    </xf>
    <xf numFmtId="0" fontId="1" fillId="32" borderId="20" xfId="0" applyFont="1" applyFill="1" applyBorder="1" applyAlignment="1">
      <alignment horizontal="center" vertical="center" wrapText="1"/>
    </xf>
    <xf numFmtId="0" fontId="1" fillId="0" borderId="48" xfId="0" applyFont="1" applyBorder="1" applyAlignment="1">
      <alignment horizontal="center" vertical="center" wrapText="1"/>
    </xf>
    <xf numFmtId="0" fontId="1" fillId="0" borderId="50"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1" fillId="32" borderId="29" xfId="0" applyFont="1" applyFill="1" applyBorder="1" applyAlignment="1">
      <alignment horizontal="center" vertical="center" wrapText="1"/>
    </xf>
    <xf numFmtId="0" fontId="2" fillId="0" borderId="51" xfId="0" applyFont="1" applyBorder="1" applyAlignment="1">
      <alignment horizontal="center" vertical="center" wrapText="1"/>
    </xf>
    <xf numFmtId="3" fontId="13" fillId="0" borderId="12" xfId="0" applyNumberFormat="1" applyFont="1" applyFill="1" applyBorder="1" applyAlignment="1">
      <alignment horizontal="center" vertical="center"/>
    </xf>
    <xf numFmtId="3" fontId="13" fillId="0" borderId="40" xfId="0" applyNumberFormat="1" applyFont="1" applyFill="1" applyBorder="1" applyAlignment="1">
      <alignment horizontal="center" vertical="center"/>
    </xf>
    <xf numFmtId="3" fontId="27" fillId="0" borderId="10" xfId="0" applyNumberFormat="1" applyFont="1" applyBorder="1" applyAlignment="1">
      <alignment horizontal="center" vertical="center"/>
    </xf>
    <xf numFmtId="3" fontId="27" fillId="0" borderId="41" xfId="0" applyNumberFormat="1" applyFont="1" applyBorder="1" applyAlignment="1">
      <alignment horizontal="center" vertical="center"/>
    </xf>
    <xf numFmtId="3" fontId="13" fillId="0" borderId="10" xfId="0" applyNumberFormat="1" applyFont="1" applyBorder="1" applyAlignment="1">
      <alignment horizontal="center" vertical="center"/>
    </xf>
    <xf numFmtId="3" fontId="13" fillId="0" borderId="41" xfId="0" applyNumberFormat="1" applyFont="1" applyBorder="1" applyAlignment="1">
      <alignment horizontal="center" vertical="center"/>
    </xf>
    <xf numFmtId="3" fontId="1" fillId="0" borderId="10" xfId="0" applyNumberFormat="1" applyFont="1" applyBorder="1" applyAlignment="1">
      <alignment horizontal="center" vertical="center"/>
    </xf>
    <xf numFmtId="3" fontId="1" fillId="0" borderId="41" xfId="0" applyNumberFormat="1" applyFont="1" applyBorder="1" applyAlignment="1">
      <alignment horizontal="center" vertical="center"/>
    </xf>
    <xf numFmtId="3" fontId="1" fillId="0" borderId="43" xfId="0" applyNumberFormat="1" applyFont="1" applyBorder="1" applyAlignment="1">
      <alignment horizontal="center" vertical="center"/>
    </xf>
    <xf numFmtId="3" fontId="1" fillId="0" borderId="11" xfId="0" applyNumberFormat="1" applyFont="1" applyBorder="1" applyAlignment="1">
      <alignment horizontal="center" vertical="center"/>
    </xf>
    <xf numFmtId="3" fontId="1" fillId="0" borderId="28" xfId="0" applyNumberFormat="1" applyFont="1" applyBorder="1" applyAlignment="1">
      <alignment horizontal="center" vertical="center"/>
    </xf>
    <xf numFmtId="3" fontId="27" fillId="0" borderId="10" xfId="0" applyNumberFormat="1" applyFont="1" applyBorder="1" applyAlignment="1">
      <alignment horizontal="center" vertical="center"/>
    </xf>
    <xf numFmtId="3" fontId="27" fillId="0" borderId="41" xfId="0" applyNumberFormat="1" applyFont="1" applyBorder="1" applyAlignment="1">
      <alignment horizontal="center" vertical="center"/>
    </xf>
    <xf numFmtId="3" fontId="13" fillId="0" borderId="10" xfId="0" applyNumberFormat="1" applyFont="1" applyBorder="1" applyAlignment="1">
      <alignment horizontal="center" vertical="center"/>
    </xf>
    <xf numFmtId="3" fontId="13" fillId="0" borderId="41" xfId="0" applyNumberFormat="1" applyFont="1" applyBorder="1" applyAlignment="1">
      <alignment horizontal="center" vertical="center"/>
    </xf>
    <xf numFmtId="3" fontId="1" fillId="0" borderId="10" xfId="0" applyNumberFormat="1" applyFont="1" applyBorder="1" applyAlignment="1">
      <alignment horizontal="center" vertical="center"/>
    </xf>
    <xf numFmtId="3" fontId="1" fillId="0" borderId="41" xfId="0" applyNumberFormat="1" applyFont="1" applyBorder="1" applyAlignment="1">
      <alignment horizontal="center" vertical="center"/>
    </xf>
    <xf numFmtId="3" fontId="1" fillId="0" borderId="43" xfId="0" applyNumberFormat="1" applyFont="1" applyBorder="1" applyAlignment="1">
      <alignment horizontal="center" vertical="center"/>
    </xf>
    <xf numFmtId="3" fontId="1" fillId="0" borderId="11" xfId="0" applyNumberFormat="1" applyFont="1" applyBorder="1" applyAlignment="1">
      <alignment horizontal="center" vertical="center"/>
    </xf>
    <xf numFmtId="3" fontId="1" fillId="0" borderId="28" xfId="0" applyNumberFormat="1" applyFont="1" applyBorder="1" applyAlignment="1">
      <alignment horizontal="center" vertical="center"/>
    </xf>
    <xf numFmtId="3" fontId="101" fillId="0" borderId="14" xfId="60" applyNumberFormat="1" applyFont="1" applyBorder="1" applyAlignment="1">
      <alignment horizontal="center" vertical="center"/>
      <protection/>
    </xf>
    <xf numFmtId="3" fontId="101" fillId="0" borderId="23" xfId="60" applyNumberFormat="1" applyFont="1" applyBorder="1" applyAlignment="1">
      <alignment horizontal="center" vertical="center"/>
      <protection/>
    </xf>
    <xf numFmtId="3" fontId="101" fillId="0" borderId="24" xfId="60" applyNumberFormat="1" applyFont="1" applyBorder="1" applyAlignment="1">
      <alignment horizontal="center" vertical="center"/>
      <protection/>
    </xf>
    <xf numFmtId="3" fontId="101" fillId="0" borderId="12" xfId="60" applyNumberFormat="1" applyFont="1" applyBorder="1" applyAlignment="1">
      <alignment horizontal="center" vertical="center"/>
      <protection/>
    </xf>
    <xf numFmtId="3" fontId="101" fillId="0" borderId="10" xfId="60" applyNumberFormat="1" applyFont="1" applyBorder="1" applyAlignment="1">
      <alignment horizontal="center" vertical="center"/>
      <protection/>
    </xf>
    <xf numFmtId="3" fontId="101" fillId="0" borderId="11" xfId="60" applyNumberFormat="1" applyFont="1" applyBorder="1" applyAlignment="1">
      <alignment horizontal="center" vertical="center"/>
      <protection/>
    </xf>
    <xf numFmtId="3" fontId="101" fillId="32" borderId="47" xfId="60" applyNumberFormat="1" applyFont="1" applyFill="1" applyBorder="1" applyAlignment="1">
      <alignment horizontal="center" vertical="center"/>
      <protection/>
    </xf>
    <xf numFmtId="3" fontId="16" fillId="0" borderId="12" xfId="0" applyNumberFormat="1" applyFont="1" applyBorder="1" applyAlignment="1">
      <alignment horizontal="center" vertical="center"/>
    </xf>
    <xf numFmtId="3" fontId="16" fillId="0" borderId="13" xfId="0" applyNumberFormat="1" applyFont="1" applyBorder="1" applyAlignment="1">
      <alignment horizontal="center" vertical="center"/>
    </xf>
    <xf numFmtId="3" fontId="16" fillId="0" borderId="10" xfId="0" applyNumberFormat="1" applyFont="1" applyBorder="1" applyAlignment="1">
      <alignment horizontal="center" vertical="center"/>
    </xf>
    <xf numFmtId="3" fontId="16" fillId="0" borderId="43" xfId="0" applyNumberFormat="1" applyFont="1" applyBorder="1" applyAlignment="1">
      <alignment horizontal="center" vertical="center"/>
    </xf>
    <xf numFmtId="3" fontId="16" fillId="0" borderId="11" xfId="0" applyNumberFormat="1" applyFont="1" applyBorder="1" applyAlignment="1">
      <alignment horizontal="center" vertical="center"/>
    </xf>
    <xf numFmtId="3" fontId="16" fillId="0" borderId="28" xfId="0" applyNumberFormat="1" applyFont="1" applyBorder="1" applyAlignment="1">
      <alignment horizontal="center" vertical="center"/>
    </xf>
    <xf numFmtId="3" fontId="1" fillId="0" borderId="12"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52" xfId="0" applyNumberFormat="1" applyFont="1" applyBorder="1" applyAlignment="1">
      <alignment horizontal="center" vertical="center"/>
    </xf>
    <xf numFmtId="3" fontId="1" fillId="32" borderId="20" xfId="0" applyNumberFormat="1" applyFont="1" applyFill="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3" fontId="1" fillId="0" borderId="40" xfId="0" applyNumberFormat="1" applyFont="1" applyBorder="1" applyAlignment="1">
      <alignment horizontal="center" vertical="center"/>
    </xf>
    <xf numFmtId="3" fontId="1" fillId="0" borderId="13" xfId="0" applyNumberFormat="1" applyFont="1" applyBorder="1" applyAlignment="1">
      <alignment horizontal="center" vertical="center"/>
    </xf>
    <xf numFmtId="0" fontId="1" fillId="0" borderId="10" xfId="0" applyFont="1" applyBorder="1" applyAlignment="1">
      <alignment horizontal="center" vertical="center"/>
    </xf>
    <xf numFmtId="3" fontId="1" fillId="0" borderId="53" xfId="0" applyNumberFormat="1" applyFont="1" applyBorder="1" applyAlignment="1">
      <alignment horizontal="center" vertical="center"/>
    </xf>
    <xf numFmtId="3" fontId="1" fillId="0" borderId="54" xfId="0" applyNumberFormat="1" applyFont="1" applyBorder="1" applyAlignment="1">
      <alignment horizontal="center" vertical="center"/>
    </xf>
    <xf numFmtId="0" fontId="1" fillId="0" borderId="11" xfId="0" applyFont="1" applyBorder="1" applyAlignment="1">
      <alignment horizontal="center" vertical="center"/>
    </xf>
    <xf numFmtId="3" fontId="1" fillId="0" borderId="39" xfId="0" applyNumberFormat="1" applyFont="1" applyBorder="1" applyAlignment="1">
      <alignment horizontal="center" vertical="center"/>
    </xf>
    <xf numFmtId="3" fontId="1" fillId="32" borderId="55" xfId="0" applyNumberFormat="1" applyFont="1" applyFill="1" applyBorder="1" applyAlignment="1">
      <alignment horizontal="center" vertical="center"/>
    </xf>
    <xf numFmtId="3" fontId="1" fillId="0" borderId="56" xfId="0" applyNumberFormat="1" applyFont="1" applyBorder="1" applyAlignment="1">
      <alignment horizontal="center" vertical="center"/>
    </xf>
    <xf numFmtId="3" fontId="1" fillId="0" borderId="47" xfId="0" applyNumberFormat="1" applyFont="1" applyBorder="1" applyAlignment="1">
      <alignment horizontal="center" vertical="center"/>
    </xf>
    <xf numFmtId="3" fontId="1" fillId="0" borderId="55" xfId="0" applyNumberFormat="1" applyFont="1" applyBorder="1" applyAlignment="1">
      <alignment horizontal="center" vertical="center"/>
    </xf>
    <xf numFmtId="3" fontId="1" fillId="32" borderId="33" xfId="0" applyNumberFormat="1" applyFont="1" applyFill="1" applyBorder="1" applyAlignment="1">
      <alignment horizontal="center" vertical="center"/>
    </xf>
    <xf numFmtId="3" fontId="14" fillId="0" borderId="15" xfId="0" applyNumberFormat="1" applyFont="1" applyBorder="1" applyAlignment="1" applyProtection="1">
      <alignment horizontal="center" vertical="center"/>
      <protection locked="0"/>
    </xf>
    <xf numFmtId="3" fontId="14" fillId="0" borderId="39" xfId="0" applyNumberFormat="1" applyFont="1" applyFill="1" applyBorder="1" applyAlignment="1" applyProtection="1">
      <alignment horizontal="center" vertical="center"/>
      <protection locked="0"/>
    </xf>
    <xf numFmtId="3" fontId="14" fillId="0" borderId="10" xfId="0" applyNumberFormat="1" applyFont="1" applyBorder="1" applyAlignment="1" applyProtection="1">
      <alignment horizontal="center" vertical="center"/>
      <protection locked="0"/>
    </xf>
    <xf numFmtId="3" fontId="14" fillId="0" borderId="43" xfId="0" applyNumberFormat="1" applyFont="1" applyFill="1" applyBorder="1" applyAlignment="1" applyProtection="1">
      <alignment horizontal="center" vertical="center"/>
      <protection locked="0"/>
    </xf>
    <xf numFmtId="3" fontId="14" fillId="0" borderId="11" xfId="0" applyNumberFormat="1" applyFont="1" applyBorder="1" applyAlignment="1" applyProtection="1">
      <alignment horizontal="center" vertical="center"/>
      <protection locked="0"/>
    </xf>
    <xf numFmtId="3" fontId="14" fillId="0" borderId="12" xfId="0" applyNumberFormat="1" applyFont="1" applyBorder="1" applyAlignment="1" applyProtection="1">
      <alignment horizontal="center" vertical="center"/>
      <protection locked="0"/>
    </xf>
    <xf numFmtId="3" fontId="14" fillId="0" borderId="13" xfId="0" applyNumberFormat="1" applyFont="1" applyFill="1" applyBorder="1" applyAlignment="1" applyProtection="1">
      <alignment horizontal="center" vertical="center"/>
      <protection locked="0"/>
    </xf>
    <xf numFmtId="3" fontId="14" fillId="0" borderId="28" xfId="0" applyNumberFormat="1" applyFont="1" applyFill="1" applyBorder="1" applyAlignment="1" applyProtection="1">
      <alignment horizontal="center" vertical="center"/>
      <protection locked="0"/>
    </xf>
    <xf numFmtId="3" fontId="14" fillId="0" borderId="47" xfId="0" applyNumberFormat="1" applyFont="1" applyBorder="1" applyAlignment="1" applyProtection="1">
      <alignment horizontal="center" vertical="center"/>
      <protection locked="0"/>
    </xf>
    <xf numFmtId="3" fontId="14" fillId="0" borderId="57" xfId="0" applyNumberFormat="1" applyFont="1" applyFill="1" applyBorder="1" applyAlignment="1" applyProtection="1">
      <alignment horizontal="center" vertical="center"/>
      <protection locked="0"/>
    </xf>
    <xf numFmtId="3" fontId="14" fillId="0" borderId="16" xfId="0" applyNumberFormat="1" applyFont="1" applyBorder="1" applyAlignment="1" applyProtection="1">
      <alignment horizontal="center" vertical="center"/>
      <protection locked="0"/>
    </xf>
    <xf numFmtId="3" fontId="14" fillId="0" borderId="56" xfId="0" applyNumberFormat="1" applyFont="1" applyFill="1" applyBorder="1" applyAlignment="1" applyProtection="1">
      <alignment horizontal="center" vertical="center"/>
      <protection locked="0"/>
    </xf>
    <xf numFmtId="3" fontId="14" fillId="0" borderId="15" xfId="0" applyNumberFormat="1" applyFont="1" applyFill="1" applyBorder="1" applyAlignment="1" applyProtection="1">
      <alignment horizontal="center" vertical="center"/>
      <protection/>
    </xf>
    <xf numFmtId="3" fontId="14" fillId="0" borderId="10" xfId="0" applyNumberFormat="1" applyFont="1" applyFill="1" applyBorder="1" applyAlignment="1" applyProtection="1">
      <alignment horizontal="center" vertical="center"/>
      <protection/>
    </xf>
    <xf numFmtId="3" fontId="14" fillId="0" borderId="11" xfId="0" applyNumberFormat="1" applyFont="1" applyFill="1" applyBorder="1" applyAlignment="1" applyProtection="1">
      <alignment horizontal="center" vertical="center"/>
      <protection/>
    </xf>
    <xf numFmtId="3" fontId="14" fillId="0" borderId="12" xfId="0" applyNumberFormat="1" applyFont="1" applyFill="1" applyBorder="1" applyAlignment="1" applyProtection="1">
      <alignment horizontal="center" vertical="center"/>
      <protection/>
    </xf>
    <xf numFmtId="3" fontId="14" fillId="0" borderId="47" xfId="0" applyNumberFormat="1" applyFont="1" applyFill="1" applyBorder="1" applyAlignment="1" applyProtection="1">
      <alignment horizontal="center" vertical="center"/>
      <protection/>
    </xf>
    <xf numFmtId="3" fontId="14" fillId="0" borderId="16" xfId="0" applyNumberFormat="1" applyFont="1" applyFill="1" applyBorder="1" applyAlignment="1" applyProtection="1">
      <alignment horizontal="center" vertical="center"/>
      <protection/>
    </xf>
    <xf numFmtId="3" fontId="14" fillId="0" borderId="42" xfId="0" applyNumberFormat="1" applyFont="1" applyFill="1" applyBorder="1" applyAlignment="1" applyProtection="1">
      <alignment horizontal="center" vertical="center"/>
      <protection/>
    </xf>
    <xf numFmtId="0" fontId="1" fillId="0" borderId="48" xfId="0" applyFont="1" applyBorder="1" applyAlignment="1">
      <alignment horizontal="left" vertical="center"/>
    </xf>
    <xf numFmtId="0" fontId="1" fillId="0" borderId="53" xfId="0" applyFont="1" applyBorder="1" applyAlignment="1">
      <alignment horizontal="left" vertical="center"/>
    </xf>
    <xf numFmtId="3" fontId="12" fillId="0" borderId="10" xfId="0" applyNumberFormat="1" applyFont="1" applyBorder="1" applyAlignment="1">
      <alignment horizontal="center" vertical="center"/>
    </xf>
    <xf numFmtId="3" fontId="12" fillId="0" borderId="43" xfId="0" applyNumberFormat="1" applyFont="1" applyBorder="1" applyAlignment="1">
      <alignment horizontal="center" vertical="center"/>
    </xf>
    <xf numFmtId="3" fontId="12" fillId="0" borderId="53" xfId="0" applyNumberFormat="1" applyFont="1" applyBorder="1" applyAlignment="1">
      <alignment horizontal="center" vertical="center"/>
    </xf>
    <xf numFmtId="3" fontId="12" fillId="0" borderId="0" xfId="0" applyNumberFormat="1" applyFont="1" applyBorder="1" applyAlignment="1">
      <alignment horizontal="center" vertical="center"/>
    </xf>
    <xf numFmtId="3" fontId="12" fillId="0" borderId="44" xfId="0" applyNumberFormat="1" applyFont="1" applyBorder="1" applyAlignment="1">
      <alignment horizontal="center" vertical="center"/>
    </xf>
    <xf numFmtId="3" fontId="12" fillId="0" borderId="58" xfId="0" applyNumberFormat="1" applyFont="1" applyBorder="1" applyAlignment="1">
      <alignment horizontal="center" vertical="center"/>
    </xf>
    <xf numFmtId="3" fontId="0" fillId="0" borderId="53" xfId="0" applyNumberFormat="1" applyFont="1" applyBorder="1" applyAlignment="1">
      <alignment horizontal="center" vertical="center"/>
    </xf>
    <xf numFmtId="3" fontId="0" fillId="0" borderId="13" xfId="0" applyNumberFormat="1" applyFont="1" applyBorder="1" applyAlignment="1">
      <alignment horizontal="center" vertical="center"/>
    </xf>
    <xf numFmtId="3" fontId="0" fillId="0" borderId="11" xfId="0" applyNumberFormat="1" applyFont="1" applyBorder="1" applyAlignment="1">
      <alignment horizontal="center" vertical="center"/>
    </xf>
    <xf numFmtId="3" fontId="0" fillId="0" borderId="55" xfId="0" applyNumberFormat="1" applyFont="1" applyBorder="1" applyAlignment="1">
      <alignment horizontal="center" vertical="center"/>
    </xf>
    <xf numFmtId="3" fontId="12" fillId="0" borderId="41" xfId="0" applyNumberFormat="1" applyFont="1" applyBorder="1" applyAlignment="1">
      <alignment horizontal="center" vertical="center"/>
    </xf>
    <xf numFmtId="3" fontId="12" fillId="0" borderId="12" xfId="0" applyNumberFormat="1" applyFont="1" applyBorder="1" applyAlignment="1">
      <alignment horizontal="center" vertical="center"/>
    </xf>
    <xf numFmtId="3" fontId="12" fillId="0" borderId="59" xfId="0" applyNumberFormat="1" applyFont="1" applyBorder="1" applyAlignment="1">
      <alignment horizontal="center" vertical="center"/>
    </xf>
    <xf numFmtId="3" fontId="12" fillId="0" borderId="52" xfId="0" applyNumberFormat="1" applyFont="1" applyBorder="1" applyAlignment="1">
      <alignment horizontal="center" vertical="center"/>
    </xf>
    <xf numFmtId="3" fontId="12" fillId="0" borderId="16"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0" fillId="0" borderId="47" xfId="0" applyNumberFormat="1" applyFont="1" applyBorder="1" applyAlignment="1">
      <alignment horizontal="center" vertical="center"/>
    </xf>
    <xf numFmtId="3" fontId="97" fillId="35" borderId="10"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xf>
    <xf numFmtId="3" fontId="2" fillId="0" borderId="13" xfId="0" applyNumberFormat="1" applyFont="1" applyBorder="1" applyAlignment="1">
      <alignment horizontal="center" vertical="center"/>
    </xf>
    <xf numFmtId="3" fontId="1" fillId="0" borderId="13" xfId="0" applyNumberFormat="1" applyFont="1" applyFill="1" applyBorder="1" applyAlignment="1">
      <alignment horizontal="center" vertical="center"/>
    </xf>
    <xf numFmtId="3" fontId="1" fillId="0" borderId="27" xfId="0" applyNumberFormat="1" applyFont="1" applyBorder="1" applyAlignment="1">
      <alignment horizontal="center" vertical="center"/>
    </xf>
    <xf numFmtId="3" fontId="1" fillId="0" borderId="48" xfId="0" applyNumberFormat="1" applyFont="1" applyBorder="1" applyAlignment="1">
      <alignment horizontal="center" vertical="center"/>
    </xf>
    <xf numFmtId="3" fontId="1" fillId="0" borderId="60" xfId="0" applyNumberFormat="1" applyFont="1" applyBorder="1" applyAlignment="1">
      <alignment horizontal="center" vertical="center"/>
    </xf>
    <xf numFmtId="3" fontId="1" fillId="0" borderId="23" xfId="0" applyNumberFormat="1" applyFont="1" applyBorder="1" applyAlignment="1">
      <alignment horizontal="center" vertical="center"/>
    </xf>
    <xf numFmtId="3" fontId="1" fillId="0" borderId="32" xfId="0" applyNumberFormat="1" applyFont="1" applyBorder="1" applyAlignment="1">
      <alignment horizontal="center" vertical="center"/>
    </xf>
    <xf numFmtId="3" fontId="1" fillId="0" borderId="61" xfId="0" applyNumberFormat="1" applyFont="1" applyBorder="1" applyAlignment="1">
      <alignment horizontal="center" vertical="center"/>
    </xf>
    <xf numFmtId="3" fontId="1" fillId="0" borderId="14" xfId="0" applyNumberFormat="1" applyFont="1" applyBorder="1" applyAlignment="1">
      <alignment horizontal="center" vertical="center"/>
    </xf>
    <xf numFmtId="3" fontId="1" fillId="0" borderId="62" xfId="0" applyNumberFormat="1" applyFont="1" applyBorder="1" applyAlignment="1">
      <alignment horizontal="center" vertical="center"/>
    </xf>
    <xf numFmtId="3" fontId="1" fillId="0" borderId="26" xfId="0" applyNumberFormat="1" applyFont="1" applyBorder="1" applyAlignment="1">
      <alignment horizontal="center" vertical="center"/>
    </xf>
    <xf numFmtId="3" fontId="1" fillId="32" borderId="49" xfId="0" applyNumberFormat="1" applyFont="1" applyFill="1" applyBorder="1" applyAlignment="1">
      <alignment horizontal="center" vertical="center"/>
    </xf>
    <xf numFmtId="3" fontId="1" fillId="32" borderId="57" xfId="0" applyNumberFormat="1" applyFont="1" applyFill="1" applyBorder="1" applyAlignment="1">
      <alignment horizontal="center" vertical="center"/>
    </xf>
    <xf numFmtId="3" fontId="1" fillId="32" borderId="26" xfId="0" applyNumberFormat="1" applyFont="1" applyFill="1" applyBorder="1" applyAlignment="1">
      <alignment horizontal="center" vertical="center"/>
    </xf>
    <xf numFmtId="3" fontId="1" fillId="32" borderId="51" xfId="0" applyNumberFormat="1" applyFont="1" applyFill="1" applyBorder="1" applyAlignment="1">
      <alignment horizontal="center" vertical="center"/>
    </xf>
    <xf numFmtId="3" fontId="1" fillId="32" borderId="39"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28" xfId="0" applyNumberFormat="1" applyFont="1" applyFill="1" applyBorder="1" applyAlignment="1">
      <alignment horizontal="center" vertical="center"/>
    </xf>
    <xf numFmtId="3" fontId="1" fillId="0" borderId="63" xfId="0" applyNumberFormat="1" applyFont="1" applyBorder="1" applyAlignment="1">
      <alignment horizontal="center" vertical="center"/>
    </xf>
    <xf numFmtId="3" fontId="1" fillId="0" borderId="24" xfId="0" applyNumberFormat="1" applyFont="1" applyBorder="1" applyAlignment="1">
      <alignment horizontal="center" vertical="center"/>
    </xf>
    <xf numFmtId="3" fontId="1" fillId="0" borderId="35" xfId="0" applyNumberFormat="1" applyFont="1" applyBorder="1" applyAlignment="1">
      <alignment horizontal="center" vertical="center"/>
    </xf>
    <xf numFmtId="3" fontId="1" fillId="32" borderId="47" xfId="0" applyNumberFormat="1" applyFont="1" applyFill="1" applyBorder="1" applyAlignment="1">
      <alignment horizontal="center" vertical="center"/>
    </xf>
    <xf numFmtId="3" fontId="1" fillId="0" borderId="43" xfId="59" applyNumberFormat="1" applyFont="1" applyBorder="1" applyAlignment="1">
      <alignment horizontal="center" vertical="center"/>
      <protection/>
    </xf>
    <xf numFmtId="3" fontId="1" fillId="0" borderId="43" xfId="59" applyNumberFormat="1" applyFont="1" applyBorder="1" applyAlignment="1">
      <alignment horizontal="center" vertical="center" wrapText="1"/>
      <protection/>
    </xf>
    <xf numFmtId="3" fontId="98" fillId="0" borderId="27" xfId="0" applyNumberFormat="1" applyFont="1" applyBorder="1" applyAlignment="1">
      <alignment horizontal="center" vertical="center"/>
    </xf>
    <xf numFmtId="0" fontId="0" fillId="0" borderId="0" xfId="0" applyBorder="1" applyAlignment="1">
      <alignment/>
    </xf>
    <xf numFmtId="0" fontId="99" fillId="36" borderId="64" xfId="0" applyFont="1" applyFill="1" applyBorder="1" applyAlignment="1">
      <alignment horizontal="center" wrapText="1"/>
    </xf>
    <xf numFmtId="0" fontId="99" fillId="36" borderId="65" xfId="0" applyFont="1" applyFill="1" applyBorder="1" applyAlignment="1">
      <alignment horizontal="center" wrapText="1"/>
    </xf>
    <xf numFmtId="0" fontId="99" fillId="36" borderId="66" xfId="0" applyFont="1" applyFill="1" applyBorder="1" applyAlignment="1">
      <alignment/>
    </xf>
    <xf numFmtId="0" fontId="99" fillId="36" borderId="59" xfId="0" applyFont="1" applyFill="1" applyBorder="1" applyAlignment="1">
      <alignment/>
    </xf>
    <xf numFmtId="0" fontId="0" fillId="0" borderId="0" xfId="0" applyAlignment="1">
      <alignment wrapText="1"/>
    </xf>
    <xf numFmtId="0" fontId="0" fillId="33" borderId="0" xfId="0" applyFill="1" applyAlignment="1">
      <alignment/>
    </xf>
    <xf numFmtId="0" fontId="94" fillId="0" borderId="0" xfId="0" applyFont="1" applyAlignment="1">
      <alignment horizontal="right"/>
    </xf>
    <xf numFmtId="0" fontId="2" fillId="32" borderId="26" xfId="59"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13" fillId="33"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97" fillId="32" borderId="55" xfId="0" applyFont="1" applyFill="1" applyBorder="1" applyAlignment="1">
      <alignment horizontal="center" vertical="center"/>
    </xf>
    <xf numFmtId="3" fontId="102" fillId="0" borderId="48" xfId="0" applyNumberFormat="1" applyFont="1" applyBorder="1" applyAlignment="1">
      <alignment horizontal="center" vertical="center"/>
    </xf>
    <xf numFmtId="3" fontId="102" fillId="0" borderId="14" xfId="0" applyNumberFormat="1" applyFont="1" applyBorder="1" applyAlignment="1">
      <alignment horizontal="center" vertical="center"/>
    </xf>
    <xf numFmtId="3" fontId="102" fillId="0" borderId="12" xfId="0" applyNumberFormat="1" applyFont="1" applyBorder="1" applyAlignment="1">
      <alignment horizontal="center" vertical="center"/>
    </xf>
    <xf numFmtId="3" fontId="20" fillId="0" borderId="30" xfId="0" applyNumberFormat="1" applyFont="1" applyBorder="1" applyAlignment="1">
      <alignment horizontal="center" vertical="center"/>
    </xf>
    <xf numFmtId="3" fontId="22" fillId="0" borderId="30" xfId="0" applyNumberFormat="1" applyFont="1" applyBorder="1" applyAlignment="1">
      <alignment horizontal="center" vertical="center"/>
    </xf>
    <xf numFmtId="3" fontId="22" fillId="0" borderId="31" xfId="0" applyNumberFormat="1" applyFont="1" applyBorder="1" applyAlignment="1">
      <alignment horizontal="center" vertical="center"/>
    </xf>
    <xf numFmtId="3" fontId="20" fillId="0" borderId="49" xfId="0" applyNumberFormat="1" applyFont="1" applyBorder="1" applyAlignment="1">
      <alignment horizontal="center" vertical="center"/>
    </xf>
    <xf numFmtId="3" fontId="20" fillId="0" borderId="47" xfId="0" applyNumberFormat="1" applyFont="1" applyBorder="1" applyAlignment="1">
      <alignment horizontal="center" vertical="center"/>
    </xf>
    <xf numFmtId="3" fontId="22" fillId="0" borderId="47" xfId="0" applyNumberFormat="1" applyFont="1" applyBorder="1" applyAlignment="1">
      <alignment horizontal="center" vertical="center"/>
    </xf>
    <xf numFmtId="3" fontId="22" fillId="0" borderId="57" xfId="0" applyNumberFormat="1" applyFont="1" applyBorder="1" applyAlignment="1">
      <alignment horizontal="center" vertical="center"/>
    </xf>
    <xf numFmtId="3" fontId="12" fillId="0" borderId="30" xfId="0" applyNumberFormat="1" applyFont="1" applyBorder="1" applyAlignment="1">
      <alignment horizontal="center" vertical="center"/>
    </xf>
    <xf numFmtId="3" fontId="28" fillId="0" borderId="30" xfId="0" applyNumberFormat="1" applyFont="1" applyBorder="1" applyAlignment="1">
      <alignment horizontal="center" vertical="center"/>
    </xf>
    <xf numFmtId="3" fontId="28" fillId="0" borderId="31" xfId="0" applyNumberFormat="1" applyFont="1" applyBorder="1" applyAlignment="1">
      <alignment horizontal="center" vertical="center"/>
    </xf>
    <xf numFmtId="3" fontId="12" fillId="0" borderId="47" xfId="0" applyNumberFormat="1" applyFont="1" applyBorder="1" applyAlignment="1">
      <alignment horizontal="center" vertical="center"/>
    </xf>
    <xf numFmtId="3" fontId="28" fillId="0" borderId="47" xfId="0" applyNumberFormat="1" applyFont="1" applyBorder="1" applyAlignment="1">
      <alignment horizontal="center" vertical="center"/>
    </xf>
    <xf numFmtId="3" fontId="28" fillId="0" borderId="57" xfId="0" applyNumberFormat="1" applyFont="1" applyBorder="1" applyAlignment="1">
      <alignment horizontal="center" vertical="center"/>
    </xf>
    <xf numFmtId="3" fontId="102" fillId="0" borderId="29" xfId="0" applyNumberFormat="1" applyFont="1" applyBorder="1" applyAlignment="1">
      <alignment horizontal="center" vertical="center"/>
    </xf>
    <xf numFmtId="3" fontId="102" fillId="0" borderId="53" xfId="0" applyNumberFormat="1" applyFont="1" applyBorder="1" applyAlignment="1">
      <alignment horizontal="center" vertical="center"/>
    </xf>
    <xf numFmtId="3" fontId="102" fillId="0" borderId="27" xfId="0" applyNumberFormat="1" applyFont="1" applyBorder="1" applyAlignment="1">
      <alignment horizontal="center" vertical="center"/>
    </xf>
    <xf numFmtId="3" fontId="102" fillId="0" borderId="10" xfId="0" applyNumberFormat="1" applyFont="1" applyBorder="1" applyAlignment="1">
      <alignment horizontal="center" vertical="center"/>
    </xf>
    <xf numFmtId="3" fontId="102" fillId="0" borderId="11" xfId="0" applyNumberFormat="1" applyFont="1" applyBorder="1" applyAlignment="1">
      <alignment horizontal="center" vertical="center"/>
    </xf>
    <xf numFmtId="3" fontId="103" fillId="0" borderId="30" xfId="0" applyNumberFormat="1" applyFont="1" applyBorder="1" applyAlignment="1">
      <alignment horizontal="center" vertical="center"/>
    </xf>
    <xf numFmtId="3" fontId="102" fillId="0" borderId="23" xfId="0" applyNumberFormat="1" applyFont="1" applyBorder="1" applyAlignment="1">
      <alignment horizontal="center" vertical="center"/>
    </xf>
    <xf numFmtId="3" fontId="102" fillId="0" borderId="24" xfId="0" applyNumberFormat="1" applyFont="1" applyBorder="1" applyAlignment="1">
      <alignment horizontal="center" vertical="center"/>
    </xf>
    <xf numFmtId="3" fontId="103" fillId="0" borderId="25" xfId="0" applyNumberFormat="1" applyFont="1" applyBorder="1" applyAlignment="1">
      <alignment horizontal="center" vertical="center"/>
    </xf>
    <xf numFmtId="3" fontId="103" fillId="0" borderId="26" xfId="0" applyNumberFormat="1" applyFont="1" applyBorder="1" applyAlignment="1">
      <alignment horizontal="center" vertical="center"/>
    </xf>
    <xf numFmtId="0" fontId="1" fillId="0" borderId="19" xfId="0" applyFont="1" applyBorder="1" applyAlignment="1">
      <alignment/>
    </xf>
    <xf numFmtId="0" fontId="1" fillId="0" borderId="27" xfId="0" applyFont="1" applyBorder="1" applyAlignment="1">
      <alignment horizontal="left" vertical="center"/>
    </xf>
    <xf numFmtId="0" fontId="1" fillId="32" borderId="55" xfId="0" applyFont="1" applyFill="1" applyBorder="1" applyAlignment="1">
      <alignment/>
    </xf>
    <xf numFmtId="0" fontId="1" fillId="32" borderId="33" xfId="0" applyFont="1" applyFill="1" applyBorder="1" applyAlignment="1">
      <alignment/>
    </xf>
    <xf numFmtId="0" fontId="1" fillId="32" borderId="20" xfId="0" applyFont="1" applyFill="1" applyBorder="1" applyAlignment="1">
      <alignment/>
    </xf>
    <xf numFmtId="0" fontId="1" fillId="32" borderId="21" xfId="0" applyFont="1" applyFill="1" applyBorder="1" applyAlignment="1">
      <alignment/>
    </xf>
    <xf numFmtId="0" fontId="1" fillId="32" borderId="63" xfId="0" applyFont="1" applyFill="1" applyBorder="1" applyAlignment="1">
      <alignment/>
    </xf>
    <xf numFmtId="0" fontId="1" fillId="32" borderId="33" xfId="0" applyFont="1" applyFill="1" applyBorder="1" applyAlignment="1">
      <alignment/>
    </xf>
    <xf numFmtId="0" fontId="1" fillId="32" borderId="50" xfId="0" applyFont="1" applyFill="1" applyBorder="1" applyAlignment="1">
      <alignment/>
    </xf>
    <xf numFmtId="0" fontId="1" fillId="32" borderId="20" xfId="0" applyFont="1" applyFill="1" applyBorder="1" applyAlignment="1">
      <alignment/>
    </xf>
    <xf numFmtId="0" fontId="1" fillId="0" borderId="37" xfId="0" applyFont="1" applyBorder="1" applyAlignment="1">
      <alignment horizontal="center" vertical="center"/>
    </xf>
    <xf numFmtId="0" fontId="1" fillId="0" borderId="22" xfId="0" applyFont="1" applyBorder="1" applyAlignment="1">
      <alignment horizontal="center" vertical="center"/>
    </xf>
    <xf numFmtId="0" fontId="1" fillId="0" borderId="33" xfId="0" applyFont="1" applyBorder="1" applyAlignment="1">
      <alignment horizontal="center" vertical="center"/>
    </xf>
    <xf numFmtId="0" fontId="2" fillId="33" borderId="67" xfId="59" applyFont="1" applyFill="1" applyBorder="1" applyAlignment="1">
      <alignment horizontal="center" vertical="center"/>
      <protection/>
    </xf>
    <xf numFmtId="49" fontId="1" fillId="32" borderId="68" xfId="59" applyNumberFormat="1" applyFont="1" applyFill="1" applyBorder="1" applyAlignment="1">
      <alignment horizontal="center" vertical="center"/>
      <protection/>
    </xf>
    <xf numFmtId="0" fontId="2" fillId="32" borderId="69" xfId="59" applyFont="1" applyFill="1" applyBorder="1" applyAlignment="1">
      <alignment horizontal="right" wrapText="1"/>
      <protection/>
    </xf>
    <xf numFmtId="0" fontId="7" fillId="0" borderId="0" xfId="0" applyFont="1" applyBorder="1" applyAlignment="1" applyProtection="1">
      <alignment/>
      <protection/>
    </xf>
    <xf numFmtId="0" fontId="14" fillId="0" borderId="47" xfId="0" applyFont="1" applyFill="1" applyBorder="1" applyAlignment="1" applyProtection="1">
      <alignment horizontal="right" vertical="center"/>
      <protection/>
    </xf>
    <xf numFmtId="3" fontId="14" fillId="0" borderId="53" xfId="0" applyNumberFormat="1" applyFont="1" applyBorder="1" applyAlignment="1" applyProtection="1">
      <alignment horizontal="center" vertical="center"/>
      <protection locked="0"/>
    </xf>
    <xf numFmtId="3" fontId="14" fillId="0" borderId="70" xfId="0" applyNumberFormat="1" applyFont="1" applyBorder="1" applyAlignment="1" applyProtection="1">
      <alignment horizontal="center" vertical="center"/>
      <protection locked="0"/>
    </xf>
    <xf numFmtId="0" fontId="14" fillId="0" borderId="30" xfId="0" applyFont="1" applyFill="1" applyBorder="1" applyAlignment="1" applyProtection="1">
      <alignment horizontal="right" vertical="center"/>
      <protection/>
    </xf>
    <xf numFmtId="3" fontId="14" fillId="0" borderId="30" xfId="0" applyNumberFormat="1" applyFont="1" applyBorder="1" applyAlignment="1" applyProtection="1">
      <alignment horizontal="center" vertical="center"/>
      <protection locked="0"/>
    </xf>
    <xf numFmtId="3" fontId="14" fillId="0" borderId="55" xfId="0" applyNumberFormat="1" applyFont="1" applyFill="1" applyBorder="1" applyAlignment="1" applyProtection="1">
      <alignment horizontal="center" vertical="center"/>
      <protection locked="0"/>
    </xf>
    <xf numFmtId="0" fontId="7" fillId="0" borderId="32" xfId="0" applyFont="1" applyBorder="1" applyAlignment="1" applyProtection="1">
      <alignment/>
      <protection/>
    </xf>
    <xf numFmtId="3" fontId="95" fillId="36" borderId="68" xfId="0" applyNumberFormat="1" applyFont="1" applyFill="1" applyBorder="1" applyAlignment="1">
      <alignment horizontal="center"/>
    </xf>
    <xf numFmtId="3" fontId="95" fillId="36" borderId="20" xfId="0" applyNumberFormat="1" applyFont="1" applyFill="1" applyBorder="1" applyAlignment="1">
      <alignment horizontal="center"/>
    </xf>
    <xf numFmtId="3" fontId="95" fillId="36" borderId="30" xfId="0" applyNumberFormat="1" applyFont="1" applyFill="1" applyBorder="1" applyAlignment="1">
      <alignment horizontal="center"/>
    </xf>
    <xf numFmtId="3" fontId="95" fillId="36" borderId="33" xfId="0" applyNumberFormat="1" applyFont="1" applyFill="1" applyBorder="1" applyAlignment="1">
      <alignment horizontal="center"/>
    </xf>
    <xf numFmtId="0" fontId="95" fillId="33" borderId="25" xfId="0" applyFont="1" applyFill="1" applyBorder="1" applyAlignment="1">
      <alignment horizontal="center"/>
    </xf>
    <xf numFmtId="0" fontId="2" fillId="32" borderId="26" xfId="59" applyFont="1" applyFill="1" applyBorder="1" applyAlignment="1">
      <alignment horizontal="center" vertical="top" wrapText="1"/>
      <protection/>
    </xf>
    <xf numFmtId="0" fontId="2" fillId="32" borderId="60" xfId="59" applyFont="1" applyFill="1" applyBorder="1" applyAlignment="1">
      <alignment horizontal="center" wrapText="1"/>
      <protection/>
    </xf>
    <xf numFmtId="0" fontId="2" fillId="0" borderId="71"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49" fontId="1" fillId="0" borderId="72"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0" fontId="2" fillId="32" borderId="73" xfId="59" applyFont="1" applyFill="1" applyBorder="1" applyAlignment="1">
      <alignment horizontal="center" wrapText="1"/>
      <protection/>
    </xf>
    <xf numFmtId="0" fontId="2" fillId="32" borderId="74" xfId="59" applyFont="1" applyFill="1" applyBorder="1" applyAlignment="1">
      <alignment horizontal="center" vertical="top" wrapText="1"/>
      <protection/>
    </xf>
    <xf numFmtId="3" fontId="1" fillId="0" borderId="75" xfId="0" applyNumberFormat="1" applyFont="1" applyBorder="1" applyAlignment="1">
      <alignment horizontal="center" vertical="center"/>
    </xf>
    <xf numFmtId="3" fontId="1" fillId="0" borderId="76" xfId="0" applyNumberFormat="1" applyFont="1" applyBorder="1" applyAlignment="1">
      <alignment horizontal="center" vertical="center"/>
    </xf>
    <xf numFmtId="3" fontId="1" fillId="0" borderId="77" xfId="0" applyNumberFormat="1" applyFont="1" applyBorder="1" applyAlignment="1">
      <alignment horizontal="center" vertical="center"/>
    </xf>
    <xf numFmtId="3" fontId="1" fillId="0" borderId="78" xfId="0" applyNumberFormat="1" applyFont="1" applyBorder="1" applyAlignment="1">
      <alignment horizontal="center" vertical="center"/>
    </xf>
    <xf numFmtId="49" fontId="1" fillId="0" borderId="53" xfId="59" applyNumberFormat="1" applyFont="1" applyBorder="1" applyAlignment="1">
      <alignment horizontal="center" vertical="center"/>
      <protection/>
    </xf>
    <xf numFmtId="0" fontId="2" fillId="32" borderId="47" xfId="59" applyFont="1" applyFill="1" applyBorder="1" applyAlignment="1">
      <alignment horizontal="center" vertical="center" wrapText="1"/>
      <protection/>
    </xf>
    <xf numFmtId="0" fontId="2" fillId="32" borderId="49" xfId="59" applyFont="1" applyFill="1" applyBorder="1" applyAlignment="1">
      <alignment horizontal="center" vertical="center" wrapText="1"/>
      <protection/>
    </xf>
    <xf numFmtId="3" fontId="2" fillId="32" borderId="57" xfId="59" applyNumberFormat="1" applyFont="1" applyFill="1" applyBorder="1" applyAlignment="1">
      <alignment horizontal="center" vertical="center"/>
      <protection/>
    </xf>
    <xf numFmtId="0" fontId="1" fillId="0" borderId="11" xfId="59" applyFont="1" applyBorder="1" applyAlignment="1">
      <alignment horizontal="left" vertical="center"/>
      <protection/>
    </xf>
    <xf numFmtId="3" fontId="1" fillId="0" borderId="28" xfId="59" applyNumberFormat="1" applyFont="1" applyBorder="1" applyAlignment="1">
      <alignment horizontal="center" vertical="center"/>
      <protection/>
    </xf>
    <xf numFmtId="49" fontId="1" fillId="0" borderId="27" xfId="59" applyNumberFormat="1" applyFont="1" applyBorder="1" applyAlignment="1">
      <alignment horizontal="center" vertical="center"/>
      <protection/>
    </xf>
    <xf numFmtId="0" fontId="2" fillId="32" borderId="30" xfId="59" applyFont="1" applyFill="1" applyBorder="1" applyAlignment="1">
      <alignment horizontal="center" vertical="center" wrapText="1"/>
      <protection/>
    </xf>
    <xf numFmtId="0" fontId="2" fillId="32" borderId="61" xfId="59" applyFont="1" applyFill="1" applyBorder="1" applyAlignment="1">
      <alignment horizontal="center" vertical="center" wrapText="1"/>
      <protection/>
    </xf>
    <xf numFmtId="0" fontId="1" fillId="37" borderId="68" xfId="0" applyFont="1" applyFill="1" applyBorder="1" applyAlignment="1">
      <alignment/>
    </xf>
    <xf numFmtId="0" fontId="1" fillId="37" borderId="22" xfId="0" applyFont="1" applyFill="1" applyBorder="1" applyAlignment="1">
      <alignment/>
    </xf>
    <xf numFmtId="3" fontId="2" fillId="32" borderId="31" xfId="59" applyNumberFormat="1" applyFont="1" applyFill="1" applyBorder="1" applyAlignment="1">
      <alignment horizontal="center" vertical="center"/>
      <protection/>
    </xf>
    <xf numFmtId="0" fontId="1" fillId="37" borderId="69" xfId="0" applyFont="1" applyFill="1" applyBorder="1" applyAlignment="1">
      <alignment/>
    </xf>
    <xf numFmtId="0" fontId="1" fillId="37" borderId="33" xfId="0" applyFont="1" applyFill="1" applyBorder="1" applyAlignment="1">
      <alignment/>
    </xf>
    <xf numFmtId="3" fontId="1" fillId="0" borderId="41" xfId="59" applyNumberFormat="1" applyFont="1" applyBorder="1" applyAlignment="1">
      <alignment horizontal="center" vertical="center"/>
      <protection/>
    </xf>
    <xf numFmtId="3" fontId="1" fillId="0" borderId="41" xfId="59" applyNumberFormat="1" applyFont="1" applyBorder="1" applyAlignment="1">
      <alignment horizontal="center" vertical="center" wrapText="1"/>
      <protection/>
    </xf>
    <xf numFmtId="3" fontId="1" fillId="0" borderId="42" xfId="59" applyNumberFormat="1" applyFont="1" applyBorder="1" applyAlignment="1">
      <alignment horizontal="center" vertical="center"/>
      <protection/>
    </xf>
    <xf numFmtId="3" fontId="2" fillId="32" borderId="79" xfId="59" applyNumberFormat="1" applyFont="1" applyFill="1" applyBorder="1" applyAlignment="1">
      <alignment horizontal="center" vertical="center"/>
      <protection/>
    </xf>
    <xf numFmtId="0" fontId="2" fillId="37" borderId="21" xfId="59" applyFont="1" applyFill="1" applyBorder="1" applyAlignment="1">
      <alignment horizontal="center" vertical="center" wrapText="1"/>
      <protection/>
    </xf>
    <xf numFmtId="49" fontId="1" fillId="0" borderId="53" xfId="59" applyNumberFormat="1" applyFont="1" applyBorder="1" applyAlignment="1">
      <alignment horizontal="center" vertical="center" wrapText="1"/>
      <protection/>
    </xf>
    <xf numFmtId="0" fontId="2" fillId="32" borderId="29" xfId="59" applyFont="1" applyFill="1" applyBorder="1" applyAlignment="1">
      <alignment horizontal="center" vertical="center" wrapText="1"/>
      <protection/>
    </xf>
    <xf numFmtId="0" fontId="1" fillId="38" borderId="50" xfId="59" applyFont="1" applyFill="1" applyBorder="1">
      <alignment/>
      <protection/>
    </xf>
    <xf numFmtId="0" fontId="1" fillId="38" borderId="50" xfId="59" applyFont="1" applyFill="1" applyBorder="1" applyAlignment="1">
      <alignment vertical="center" wrapText="1"/>
      <protection/>
    </xf>
    <xf numFmtId="0" fontId="1" fillId="38" borderId="50" xfId="59" applyFont="1" applyFill="1" applyBorder="1" applyAlignment="1">
      <alignment vertical="center"/>
      <protection/>
    </xf>
    <xf numFmtId="0" fontId="2" fillId="37" borderId="50" xfId="59" applyFont="1" applyFill="1" applyBorder="1" applyAlignment="1">
      <alignment horizontal="center" vertical="center" wrapText="1"/>
      <protection/>
    </xf>
    <xf numFmtId="49" fontId="1" fillId="0" borderId="14" xfId="59" applyNumberFormat="1" applyFont="1" applyBorder="1" applyAlignment="1">
      <alignment horizontal="center" vertical="center"/>
      <protection/>
    </xf>
    <xf numFmtId="0" fontId="2" fillId="0" borderId="12" xfId="59" applyFont="1" applyBorder="1" applyAlignment="1">
      <alignment horizontal="left" vertical="center" wrapText="1"/>
      <protection/>
    </xf>
    <xf numFmtId="3" fontId="1" fillId="0" borderId="40" xfId="59" applyNumberFormat="1" applyFont="1" applyBorder="1" applyAlignment="1">
      <alignment horizontal="center" vertical="center"/>
      <protection/>
    </xf>
    <xf numFmtId="0" fontId="2" fillId="0" borderId="26" xfId="59" applyFont="1" applyBorder="1" applyAlignment="1">
      <alignment horizontal="center" vertical="center" wrapText="1"/>
      <protection/>
    </xf>
    <xf numFmtId="0" fontId="2" fillId="0" borderId="47" xfId="59" applyFont="1" applyBorder="1" applyAlignment="1">
      <alignment horizontal="center" vertical="center" wrapText="1"/>
      <protection/>
    </xf>
    <xf numFmtId="3" fontId="2" fillId="0" borderId="57" xfId="59" applyNumberFormat="1" applyFont="1" applyFill="1" applyBorder="1" applyAlignment="1">
      <alignment horizontal="center" vertical="center"/>
      <protection/>
    </xf>
    <xf numFmtId="49" fontId="1" fillId="0" borderId="48" xfId="59" applyNumberFormat="1" applyFont="1" applyBorder="1" applyAlignment="1">
      <alignment horizontal="center" vertical="center"/>
      <protection/>
    </xf>
    <xf numFmtId="3" fontId="1" fillId="0" borderId="13" xfId="59" applyNumberFormat="1" applyFont="1" applyBorder="1" applyAlignment="1">
      <alignment horizontal="center" vertical="center"/>
      <protection/>
    </xf>
    <xf numFmtId="0" fontId="2" fillId="0" borderId="25" xfId="59" applyFont="1" applyBorder="1" applyAlignment="1">
      <alignment horizontal="center" vertical="center" wrapText="1"/>
      <protection/>
    </xf>
    <xf numFmtId="0" fontId="2" fillId="0" borderId="30" xfId="59" applyFont="1" applyBorder="1" applyAlignment="1">
      <alignment horizontal="center" vertical="center" wrapText="1"/>
      <protection/>
    </xf>
    <xf numFmtId="3" fontId="2" fillId="0" borderId="31" xfId="59" applyNumberFormat="1" applyFont="1" applyFill="1" applyBorder="1" applyAlignment="1">
      <alignment horizontal="center" vertical="center"/>
      <protection/>
    </xf>
    <xf numFmtId="0" fontId="3" fillId="0" borderId="62" xfId="0" applyFont="1" applyBorder="1" applyAlignment="1">
      <alignment/>
    </xf>
    <xf numFmtId="0" fontId="3" fillId="0" borderId="34" xfId="0" applyFont="1" applyBorder="1" applyAlignment="1">
      <alignment/>
    </xf>
    <xf numFmtId="0" fontId="3" fillId="0" borderId="35"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12" fillId="0" borderId="22" xfId="0" applyFont="1" applyBorder="1" applyAlignment="1">
      <alignment/>
    </xf>
    <xf numFmtId="0" fontId="12" fillId="0" borderId="0" xfId="0" applyFont="1" applyBorder="1" applyAlignment="1">
      <alignment/>
    </xf>
    <xf numFmtId="0" fontId="2" fillId="0" borderId="0" xfId="0" applyFont="1" applyFill="1" applyAlignment="1">
      <alignment horizontal="right"/>
    </xf>
    <xf numFmtId="0" fontId="31" fillId="0" borderId="0" xfId="0" applyFont="1" applyAlignment="1">
      <alignment horizontal="right"/>
    </xf>
    <xf numFmtId="0" fontId="5" fillId="0" borderId="0" xfId="0" applyFont="1" applyAlignment="1">
      <alignment horizontal="right" vertical="center"/>
    </xf>
    <xf numFmtId="0" fontId="5" fillId="0" borderId="0" xfId="0" applyFont="1" applyAlignment="1">
      <alignment horizontal="right"/>
    </xf>
    <xf numFmtId="0" fontId="101" fillId="0" borderId="0" xfId="0" applyFont="1" applyAlignment="1">
      <alignment horizontal="right"/>
    </xf>
    <xf numFmtId="0" fontId="12" fillId="0" borderId="80" xfId="0" applyFont="1" applyBorder="1" applyAlignment="1">
      <alignment/>
    </xf>
    <xf numFmtId="0" fontId="101" fillId="0" borderId="81" xfId="0" applyFont="1" applyBorder="1" applyAlignment="1">
      <alignment horizontal="right"/>
    </xf>
    <xf numFmtId="3" fontId="94" fillId="0" borderId="12" xfId="0" applyNumberFormat="1" applyFont="1" applyBorder="1" applyAlignment="1">
      <alignment horizontal="center" vertical="center"/>
    </xf>
    <xf numFmtId="3" fontId="94" fillId="0" borderId="48" xfId="0" applyNumberFormat="1" applyFont="1" applyBorder="1" applyAlignment="1">
      <alignment horizontal="center" vertical="center"/>
    </xf>
    <xf numFmtId="0" fontId="12" fillId="36" borderId="59" xfId="0" applyFont="1" applyFill="1" applyBorder="1" applyAlignment="1">
      <alignment/>
    </xf>
    <xf numFmtId="3" fontId="94" fillId="0" borderId="11" xfId="0" applyNumberFormat="1" applyFont="1" applyBorder="1" applyAlignment="1">
      <alignment horizontal="center" vertical="center"/>
    </xf>
    <xf numFmtId="0" fontId="94" fillId="0" borderId="49" xfId="0" applyFont="1" applyBorder="1" applyAlignment="1">
      <alignment horizontal="center" vertical="center"/>
    </xf>
    <xf numFmtId="0" fontId="94" fillId="36" borderId="82" xfId="0" applyFont="1" applyFill="1" applyBorder="1" applyAlignment="1">
      <alignment/>
    </xf>
    <xf numFmtId="0" fontId="94" fillId="36" borderId="83" xfId="0" applyFont="1" applyFill="1" applyBorder="1" applyAlignment="1">
      <alignment horizontal="right"/>
    </xf>
    <xf numFmtId="193" fontId="104" fillId="36" borderId="15" xfId="63" applyNumberFormat="1" applyFont="1" applyFill="1" applyBorder="1" applyAlignment="1">
      <alignment horizontal="center" vertical="center"/>
    </xf>
    <xf numFmtId="9" fontId="94" fillId="36" borderId="51" xfId="63" applyFont="1" applyFill="1" applyBorder="1" applyAlignment="1">
      <alignment horizontal="center" vertical="center"/>
    </xf>
    <xf numFmtId="0" fontId="94" fillId="36" borderId="84" xfId="0" applyFont="1" applyFill="1" applyBorder="1" applyAlignment="1">
      <alignment horizontal="center" vertical="center"/>
    </xf>
    <xf numFmtId="193" fontId="104" fillId="36" borderId="84" xfId="63" applyNumberFormat="1" applyFont="1" applyFill="1" applyBorder="1" applyAlignment="1">
      <alignment horizontal="center" vertical="center"/>
    </xf>
    <xf numFmtId="193" fontId="104" fillId="36" borderId="51" xfId="63" applyNumberFormat="1" applyFont="1" applyFill="1" applyBorder="1" applyAlignment="1">
      <alignment horizontal="center" vertical="center"/>
    </xf>
    <xf numFmtId="3" fontId="94" fillId="0" borderId="47" xfId="0" applyNumberFormat="1" applyFont="1" applyBorder="1" applyAlignment="1">
      <alignment horizontal="center" vertical="center"/>
    </xf>
    <xf numFmtId="9" fontId="104" fillId="36" borderId="81" xfId="63" applyFont="1" applyFill="1" applyBorder="1" applyAlignment="1">
      <alignment horizontal="center" vertical="center"/>
    </xf>
    <xf numFmtId="3" fontId="105" fillId="0" borderId="12" xfId="0" applyNumberFormat="1" applyFont="1" applyBorder="1" applyAlignment="1">
      <alignment horizontal="center" vertical="center"/>
    </xf>
    <xf numFmtId="3" fontId="105" fillId="0" borderId="47" xfId="0" applyNumberFormat="1" applyFont="1" applyBorder="1" applyAlignment="1">
      <alignment horizontal="center" vertical="center"/>
    </xf>
    <xf numFmtId="0" fontId="12" fillId="33" borderId="85" xfId="0" applyFont="1" applyFill="1" applyBorder="1" applyAlignment="1">
      <alignment/>
    </xf>
    <xf numFmtId="0" fontId="12" fillId="33" borderId="86" xfId="0" applyFont="1" applyFill="1" applyBorder="1" applyAlignment="1">
      <alignment horizontal="right"/>
    </xf>
    <xf numFmtId="0" fontId="94" fillId="33" borderId="86" xfId="0" applyFont="1" applyFill="1" applyBorder="1" applyAlignment="1">
      <alignment horizontal="center"/>
    </xf>
    <xf numFmtId="9" fontId="94" fillId="33" borderId="86" xfId="63" applyFont="1" applyFill="1" applyBorder="1" applyAlignment="1">
      <alignment/>
    </xf>
    <xf numFmtId="9" fontId="94" fillId="33" borderId="87" xfId="63" applyFont="1" applyFill="1" applyBorder="1" applyAlignment="1">
      <alignment/>
    </xf>
    <xf numFmtId="3" fontId="94" fillId="0" borderId="49" xfId="0" applyNumberFormat="1" applyFont="1" applyBorder="1" applyAlignment="1">
      <alignment horizontal="center" vertical="center"/>
    </xf>
    <xf numFmtId="0" fontId="1" fillId="0" borderId="88" xfId="0" applyFont="1" applyBorder="1" applyAlignment="1">
      <alignment/>
    </xf>
    <xf numFmtId="0" fontId="1" fillId="0" borderId="49" xfId="0" applyFont="1" applyBorder="1" applyAlignment="1">
      <alignment/>
    </xf>
    <xf numFmtId="0" fontId="30" fillId="0" borderId="0" xfId="0" applyFont="1" applyBorder="1" applyAlignment="1">
      <alignment horizontal="right"/>
    </xf>
    <xf numFmtId="0" fontId="12" fillId="0" borderId="55" xfId="0" applyFont="1" applyBorder="1" applyAlignment="1">
      <alignment/>
    </xf>
    <xf numFmtId="0" fontId="12" fillId="36" borderId="55" xfId="0" applyFont="1" applyFill="1" applyBorder="1" applyAlignment="1">
      <alignment horizontal="center" vertical="center" wrapText="1"/>
    </xf>
    <xf numFmtId="0" fontId="12" fillId="0" borderId="89" xfId="0" applyFont="1" applyBorder="1" applyAlignment="1">
      <alignment/>
    </xf>
    <xf numFmtId="0" fontId="101" fillId="0" borderId="22" xfId="0" applyFont="1" applyBorder="1" applyAlignment="1">
      <alignment horizontal="right"/>
    </xf>
    <xf numFmtId="14" fontId="94" fillId="36" borderId="21" xfId="0" applyNumberFormat="1" applyFont="1" applyFill="1" applyBorder="1" applyAlignment="1">
      <alignment horizontal="center" vertical="center" wrapText="1"/>
    </xf>
    <xf numFmtId="0" fontId="12" fillId="33" borderId="89" xfId="0" applyFont="1" applyFill="1" applyBorder="1" applyAlignment="1">
      <alignment horizontal="right"/>
    </xf>
    <xf numFmtId="0" fontId="12" fillId="33" borderId="89" xfId="0" applyFont="1" applyFill="1" applyBorder="1" applyAlignment="1">
      <alignment horizontal="center"/>
    </xf>
    <xf numFmtId="0" fontId="12" fillId="33" borderId="0" xfId="0" applyFont="1" applyFill="1" applyBorder="1" applyAlignment="1">
      <alignment horizontal="right"/>
    </xf>
    <xf numFmtId="0" fontId="12" fillId="33" borderId="0" xfId="0" applyFont="1" applyFill="1" applyBorder="1" applyAlignment="1">
      <alignment horizontal="center"/>
    </xf>
    <xf numFmtId="0" fontId="100" fillId="33" borderId="0" xfId="0" applyFont="1" applyFill="1" applyBorder="1" applyAlignment="1">
      <alignment wrapText="1"/>
    </xf>
    <xf numFmtId="0" fontId="104" fillId="36" borderId="19" xfId="0" applyFont="1" applyFill="1" applyBorder="1" applyAlignment="1">
      <alignment horizontal="center"/>
    </xf>
    <xf numFmtId="0" fontId="3" fillId="33" borderId="89" xfId="0" applyFont="1" applyFill="1" applyBorder="1" applyAlignment="1">
      <alignment/>
    </xf>
    <xf numFmtId="0" fontId="3" fillId="33" borderId="89" xfId="0" applyFont="1" applyFill="1" applyBorder="1" applyAlignment="1">
      <alignment horizontal="right"/>
    </xf>
    <xf numFmtId="0" fontId="3" fillId="33" borderId="89" xfId="0" applyFont="1" applyFill="1" applyBorder="1" applyAlignment="1">
      <alignment horizontal="center"/>
    </xf>
    <xf numFmtId="0" fontId="3" fillId="33" borderId="0" xfId="0" applyFont="1" applyFill="1" applyBorder="1" applyAlignment="1">
      <alignment/>
    </xf>
    <xf numFmtId="0" fontId="3" fillId="33" borderId="0" xfId="0" applyFont="1" applyFill="1" applyBorder="1" applyAlignment="1">
      <alignment horizontal="right"/>
    </xf>
    <xf numFmtId="0" fontId="3" fillId="33" borderId="22" xfId="0" applyFont="1" applyFill="1" applyBorder="1" applyAlignment="1">
      <alignment horizontal="center"/>
    </xf>
    <xf numFmtId="0" fontId="3" fillId="0" borderId="22" xfId="0" applyFont="1" applyBorder="1" applyAlignment="1">
      <alignment/>
    </xf>
    <xf numFmtId="0" fontId="3" fillId="33" borderId="55" xfId="0" applyFont="1" applyFill="1" applyBorder="1" applyAlignment="1">
      <alignment horizontal="right"/>
    </xf>
    <xf numFmtId="0" fontId="3" fillId="36" borderId="20" xfId="0" applyFont="1" applyFill="1" applyBorder="1" applyAlignment="1">
      <alignment horizontal="center" vertical="center" wrapText="1"/>
    </xf>
    <xf numFmtId="0" fontId="3" fillId="36" borderId="20" xfId="0" applyFont="1" applyFill="1" applyBorder="1" applyAlignment="1">
      <alignment horizontal="center" wrapText="1"/>
    </xf>
    <xf numFmtId="0" fontId="3" fillId="33" borderId="72" xfId="0" applyFont="1" applyFill="1" applyBorder="1" applyAlignment="1">
      <alignment horizontal="left"/>
    </xf>
    <xf numFmtId="0" fontId="3" fillId="33" borderId="72" xfId="0" applyFont="1" applyFill="1" applyBorder="1" applyAlignment="1">
      <alignment horizontal="center" vertical="center" wrapText="1"/>
    </xf>
    <xf numFmtId="0" fontId="3" fillId="33" borderId="32" xfId="0" applyFont="1" applyFill="1" applyBorder="1" applyAlignment="1">
      <alignment horizontal="left"/>
    </xf>
    <xf numFmtId="0" fontId="3" fillId="33" borderId="50" xfId="0" applyFont="1" applyFill="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left"/>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62" xfId="0" applyFont="1" applyBorder="1" applyAlignment="1">
      <alignment horizontal="left"/>
    </xf>
    <xf numFmtId="0" fontId="3" fillId="0" borderId="17" xfId="0" applyFont="1" applyBorder="1" applyAlignment="1">
      <alignment horizontal="center" vertical="center"/>
    </xf>
    <xf numFmtId="0" fontId="3" fillId="0" borderId="90" xfId="0" applyFont="1" applyBorder="1" applyAlignment="1">
      <alignment horizontal="center" vertical="center"/>
    </xf>
    <xf numFmtId="0" fontId="3" fillId="36" borderId="62" xfId="0" applyFont="1" applyFill="1" applyBorder="1" applyAlignment="1">
      <alignment horizontal="left"/>
    </xf>
    <xf numFmtId="0" fontId="3" fillId="36" borderId="62" xfId="0" applyFont="1" applyFill="1" applyBorder="1" applyAlignment="1">
      <alignment horizontal="center" vertical="center"/>
    </xf>
    <xf numFmtId="0" fontId="3" fillId="36" borderId="17" xfId="0" applyFont="1" applyFill="1" applyBorder="1" applyAlignment="1">
      <alignment horizontal="center" vertical="center"/>
    </xf>
    <xf numFmtId="0" fontId="3" fillId="36" borderId="18" xfId="0" applyFont="1" applyFill="1" applyBorder="1" applyAlignment="1">
      <alignment horizontal="left"/>
    </xf>
    <xf numFmtId="0" fontId="3" fillId="36" borderId="32" xfId="0" applyFont="1" applyFill="1" applyBorder="1" applyAlignment="1">
      <alignment horizontal="center" vertical="center"/>
    </xf>
    <xf numFmtId="0" fontId="3" fillId="36" borderId="50" xfId="0" applyFont="1" applyFill="1" applyBorder="1" applyAlignment="1">
      <alignment horizontal="center" vertical="center"/>
    </xf>
    <xf numFmtId="0" fontId="3" fillId="36" borderId="18" xfId="0" applyFont="1" applyFill="1" applyBorder="1" applyAlignment="1">
      <alignment horizontal="center" vertical="center"/>
    </xf>
    <xf numFmtId="0" fontId="3" fillId="36" borderId="55" xfId="0" applyFont="1" applyFill="1" applyBorder="1" applyAlignment="1">
      <alignment horizontal="left"/>
    </xf>
    <xf numFmtId="0" fontId="3" fillId="36" borderId="19" xfId="0" applyFont="1" applyFill="1" applyBorder="1" applyAlignment="1">
      <alignment horizontal="center" vertical="center"/>
    </xf>
    <xf numFmtId="0" fontId="3" fillId="36" borderId="35" xfId="0" applyFont="1" applyFill="1" applyBorder="1" applyAlignment="1">
      <alignment horizontal="center" vertical="center"/>
    </xf>
    <xf numFmtId="0" fontId="3" fillId="36" borderId="21" xfId="0" applyFont="1" applyFill="1" applyBorder="1" applyAlignment="1">
      <alignment horizontal="center" vertical="center"/>
    </xf>
    <xf numFmtId="0" fontId="3" fillId="36" borderId="21" xfId="0" applyFont="1" applyFill="1" applyBorder="1" applyAlignment="1">
      <alignment horizontal="center" vertical="center" wrapText="1"/>
    </xf>
    <xf numFmtId="0" fontId="3" fillId="36" borderId="21" xfId="0" applyFont="1" applyFill="1" applyBorder="1" applyAlignment="1">
      <alignment horizontal="center" wrapText="1"/>
    </xf>
    <xf numFmtId="0" fontId="3" fillId="36" borderId="55" xfId="0" applyFont="1" applyFill="1" applyBorder="1" applyAlignment="1">
      <alignment horizontal="center" vertical="center" wrapText="1"/>
    </xf>
    <xf numFmtId="0" fontId="106" fillId="33" borderId="0" xfId="0" applyFont="1" applyFill="1" applyBorder="1" applyAlignment="1">
      <alignment/>
    </xf>
    <xf numFmtId="0" fontId="3" fillId="0" borderId="72" xfId="0" applyFont="1" applyBorder="1" applyAlignment="1">
      <alignment/>
    </xf>
    <xf numFmtId="0" fontId="3" fillId="0" borderId="71" xfId="0" applyFont="1" applyBorder="1" applyAlignment="1">
      <alignment/>
    </xf>
    <xf numFmtId="187" fontId="13" fillId="32" borderId="21" xfId="0" applyNumberFormat="1" applyFont="1" applyFill="1" applyBorder="1" applyAlignment="1">
      <alignment horizontal="center" vertical="center" wrapText="1"/>
    </xf>
    <xf numFmtId="0" fontId="13" fillId="32" borderId="22" xfId="0" applyFont="1" applyFill="1" applyBorder="1" applyAlignment="1">
      <alignment horizontal="center" vertical="center" wrapText="1"/>
    </xf>
    <xf numFmtId="0" fontId="13" fillId="32" borderId="21" xfId="0" applyFont="1" applyFill="1" applyBorder="1" applyAlignment="1">
      <alignment horizontal="center" vertical="center" wrapText="1"/>
    </xf>
    <xf numFmtId="3" fontId="13" fillId="32" borderId="47" xfId="0" applyNumberFormat="1" applyFont="1" applyFill="1" applyBorder="1" applyAlignment="1">
      <alignment horizontal="center" vertical="center" wrapText="1"/>
    </xf>
    <xf numFmtId="0" fontId="13" fillId="32" borderId="57" xfId="0" applyFont="1" applyFill="1" applyBorder="1" applyAlignment="1">
      <alignment horizontal="center" vertical="center"/>
    </xf>
    <xf numFmtId="0" fontId="12" fillId="0" borderId="0" xfId="0" applyFont="1" applyBorder="1" applyAlignment="1">
      <alignment horizontal="center" wrapText="1"/>
    </xf>
    <xf numFmtId="0" fontId="12" fillId="0" borderId="39" xfId="0" applyFont="1" applyBorder="1" applyAlignment="1">
      <alignment horizontal="center" vertical="center" wrapText="1"/>
    </xf>
    <xf numFmtId="0" fontId="12" fillId="0" borderId="28" xfId="0" applyFont="1" applyBorder="1" applyAlignment="1">
      <alignment horizontal="center" vertical="center" wrapText="1"/>
    </xf>
    <xf numFmtId="0" fontId="30" fillId="0" borderId="0" xfId="0" applyFont="1" applyBorder="1" applyAlignment="1">
      <alignment horizontal="right" wrapText="1"/>
    </xf>
    <xf numFmtId="0" fontId="12" fillId="0" borderId="13" xfId="0" applyFont="1" applyBorder="1" applyAlignment="1">
      <alignment horizontal="center" vertical="center" wrapText="1"/>
    </xf>
    <xf numFmtId="0" fontId="12" fillId="0" borderId="22" xfId="0" applyFont="1" applyBorder="1" applyAlignment="1">
      <alignment horizontal="center" wrapText="1"/>
    </xf>
    <xf numFmtId="0" fontId="30" fillId="39" borderId="49" xfId="0" applyFont="1" applyFill="1" applyBorder="1" applyAlignment="1">
      <alignment horizontal="center" vertical="center" wrapText="1"/>
    </xf>
    <xf numFmtId="0" fontId="30" fillId="39" borderId="57"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19" fillId="0" borderId="0" xfId="0" applyFont="1" applyFill="1" applyAlignment="1" applyProtection="1">
      <alignment horizontal="right"/>
      <protection/>
    </xf>
    <xf numFmtId="0" fontId="0" fillId="0" borderId="0" xfId="0" applyNumberFormat="1" applyAlignment="1">
      <alignment/>
    </xf>
    <xf numFmtId="0" fontId="2" fillId="0" borderId="0" xfId="0" applyNumberFormat="1" applyFont="1" applyAlignment="1">
      <alignment horizontal="right"/>
    </xf>
    <xf numFmtId="0" fontId="0" fillId="0" borderId="0" xfId="0" applyNumberFormat="1" applyFont="1" applyAlignment="1">
      <alignment/>
    </xf>
    <xf numFmtId="0" fontId="0" fillId="0" borderId="0" xfId="0" applyNumberFormat="1" applyFont="1" applyBorder="1" applyAlignment="1">
      <alignment/>
    </xf>
    <xf numFmtId="0" fontId="16" fillId="0" borderId="0" xfId="0" applyNumberFormat="1" applyFont="1" applyBorder="1" applyAlignment="1">
      <alignment/>
    </xf>
    <xf numFmtId="0" fontId="12" fillId="0" borderId="0" xfId="0" applyNumberFormat="1" applyFont="1" applyAlignment="1">
      <alignment/>
    </xf>
    <xf numFmtId="0" fontId="21" fillId="0" borderId="0" xfId="0" applyNumberFormat="1" applyFont="1" applyBorder="1" applyAlignment="1">
      <alignment horizontal="center" vertical="center"/>
    </xf>
    <xf numFmtId="3" fontId="101" fillId="0" borderId="10" xfId="60" applyNumberFormat="1" applyFont="1" applyBorder="1" applyAlignment="1">
      <alignment horizontal="center" vertical="center" wrapText="1"/>
      <protection/>
    </xf>
    <xf numFmtId="4" fontId="0" fillId="0" borderId="0" xfId="0" applyNumberFormat="1" applyAlignment="1">
      <alignment/>
    </xf>
    <xf numFmtId="4" fontId="2" fillId="0" borderId="0" xfId="0" applyNumberFormat="1" applyFont="1" applyAlignment="1">
      <alignment horizontal="right"/>
    </xf>
    <xf numFmtId="4" fontId="1" fillId="0" borderId="0" xfId="0" applyNumberFormat="1" applyFont="1" applyAlignment="1">
      <alignment/>
    </xf>
    <xf numFmtId="4" fontId="1" fillId="0" borderId="0" xfId="0" applyNumberFormat="1" applyFont="1" applyAlignment="1">
      <alignment horizontal="right"/>
    </xf>
    <xf numFmtId="4" fontId="96" fillId="32" borderId="29" xfId="0" applyNumberFormat="1" applyFont="1" applyFill="1" applyBorder="1" applyAlignment="1">
      <alignment horizontal="center" vertical="center" wrapText="1"/>
    </xf>
    <xf numFmtId="4" fontId="2" fillId="32" borderId="29" xfId="0" applyNumberFormat="1" applyFont="1" applyFill="1" applyBorder="1" applyAlignment="1">
      <alignment horizontal="center" vertical="center" wrapText="1"/>
    </xf>
    <xf numFmtId="4" fontId="96" fillId="32" borderId="30" xfId="0" applyNumberFormat="1" applyFont="1" applyFill="1" applyBorder="1" applyAlignment="1">
      <alignment horizontal="center" vertical="center" wrapText="1"/>
    </xf>
    <xf numFmtId="4" fontId="96" fillId="32" borderId="31" xfId="0" applyNumberFormat="1" applyFont="1" applyFill="1" applyBorder="1" applyAlignment="1">
      <alignment horizontal="center" vertical="center" wrapText="1"/>
    </xf>
    <xf numFmtId="4" fontId="97" fillId="32" borderId="29" xfId="0" applyNumberFormat="1" applyFont="1" applyFill="1" applyBorder="1" applyAlignment="1">
      <alignment horizontal="center" vertical="center"/>
    </xf>
    <xf numFmtId="4" fontId="1" fillId="32" borderId="29" xfId="0" applyNumberFormat="1" applyFont="1" applyFill="1" applyBorder="1" applyAlignment="1">
      <alignment horizontal="center" vertical="center"/>
    </xf>
    <xf numFmtId="4" fontId="97" fillId="32" borderId="30" xfId="0" applyNumberFormat="1" applyFont="1" applyFill="1" applyBorder="1" applyAlignment="1">
      <alignment horizontal="center" vertical="center"/>
    </xf>
    <xf numFmtId="4" fontId="97" fillId="32" borderId="31" xfId="0" applyNumberFormat="1" applyFont="1" applyFill="1" applyBorder="1" applyAlignment="1">
      <alignment horizontal="center" vertical="center"/>
    </xf>
    <xf numFmtId="4" fontId="97" fillId="0" borderId="48" xfId="0" applyNumberFormat="1" applyFont="1" applyBorder="1" applyAlignment="1">
      <alignment horizontal="center" vertical="center"/>
    </xf>
    <xf numFmtId="4" fontId="97" fillId="0" borderId="13" xfId="0" applyNumberFormat="1" applyFont="1" applyBorder="1" applyAlignment="1">
      <alignment horizontal="center" vertical="center"/>
    </xf>
    <xf numFmtId="4" fontId="97" fillId="0" borderId="53" xfId="0" applyNumberFormat="1" applyFont="1" applyBorder="1" applyAlignment="1">
      <alignment horizontal="center" vertical="center"/>
    </xf>
    <xf numFmtId="4" fontId="97" fillId="32" borderId="49" xfId="0" applyNumberFormat="1" applyFont="1" applyFill="1" applyBorder="1" applyAlignment="1">
      <alignment horizontal="center" vertical="center"/>
    </xf>
    <xf numFmtId="4" fontId="1" fillId="0" borderId="48" xfId="0" applyNumberFormat="1" applyFont="1" applyBorder="1" applyAlignment="1">
      <alignment horizontal="center" vertical="center"/>
    </xf>
    <xf numFmtId="4" fontId="3" fillId="0" borderId="12" xfId="0" applyNumberFormat="1" applyFont="1" applyBorder="1" applyAlignment="1">
      <alignment horizontal="center" vertical="center"/>
    </xf>
    <xf numFmtId="4" fontId="12" fillId="0" borderId="12" xfId="0" applyNumberFormat="1" applyFont="1" applyBorder="1" applyAlignment="1">
      <alignment horizontal="center" vertical="center"/>
    </xf>
    <xf numFmtId="4" fontId="1" fillId="0" borderId="53" xfId="0" applyNumberFormat="1" applyFont="1" applyBorder="1" applyAlignment="1">
      <alignment horizontal="center" vertical="center"/>
    </xf>
    <xf numFmtId="0" fontId="30" fillId="39" borderId="88" xfId="0" applyFont="1" applyFill="1" applyBorder="1" applyAlignment="1">
      <alignment horizontal="center" vertical="center" wrapText="1"/>
    </xf>
    <xf numFmtId="0" fontId="30" fillId="39" borderId="44" xfId="0" applyFont="1" applyFill="1" applyBorder="1" applyAlignment="1">
      <alignment horizontal="center" vertical="center" wrapText="1"/>
    </xf>
    <xf numFmtId="4" fontId="12" fillId="0" borderId="24" xfId="0" applyNumberFormat="1" applyFont="1" applyBorder="1" applyAlignment="1">
      <alignment horizontal="right"/>
    </xf>
    <xf numFmtId="4" fontId="12" fillId="0" borderId="28" xfId="0" applyNumberFormat="1" applyFont="1" applyBorder="1" applyAlignment="1">
      <alignment horizontal="right"/>
    </xf>
    <xf numFmtId="4" fontId="12" fillId="0" borderId="38" xfId="0" applyNumberFormat="1" applyFont="1" applyBorder="1" applyAlignment="1">
      <alignment/>
    </xf>
    <xf numFmtId="4" fontId="12" fillId="0" borderId="14" xfId="0" applyNumberFormat="1" applyFont="1" applyBorder="1" applyAlignment="1">
      <alignment horizontal="right"/>
    </xf>
    <xf numFmtId="4" fontId="3" fillId="0" borderId="48" xfId="0" applyNumberFormat="1" applyFont="1" applyBorder="1" applyAlignment="1">
      <alignment horizontal="right" vertical="center"/>
    </xf>
    <xf numFmtId="4" fontId="3" fillId="0" borderId="12" xfId="0" applyNumberFormat="1" applyFont="1" applyBorder="1" applyAlignment="1">
      <alignment horizontal="right" vertical="center"/>
    </xf>
    <xf numFmtId="4" fontId="16" fillId="0" borderId="12" xfId="0" applyNumberFormat="1" applyFont="1" applyBorder="1" applyAlignment="1">
      <alignment horizontal="right"/>
    </xf>
    <xf numFmtId="0" fontId="16" fillId="0" borderId="13" xfId="0" applyFont="1" applyBorder="1" applyAlignment="1">
      <alignment horizontal="right"/>
    </xf>
    <xf numFmtId="4" fontId="3" fillId="0" borderId="29" xfId="0" applyNumberFormat="1" applyFont="1" applyBorder="1" applyAlignment="1">
      <alignment horizontal="right" vertical="center"/>
    </xf>
    <xf numFmtId="4" fontId="3" fillId="0" borderId="49" xfId="0" applyNumberFormat="1" applyFont="1" applyBorder="1" applyAlignment="1">
      <alignment horizontal="right" vertical="center"/>
    </xf>
    <xf numFmtId="3" fontId="3" fillId="0" borderId="49" xfId="0" applyNumberFormat="1" applyFont="1" applyBorder="1" applyAlignment="1">
      <alignment horizontal="right" vertical="center"/>
    </xf>
    <xf numFmtId="0" fontId="16" fillId="0" borderId="12" xfId="0" applyFont="1" applyBorder="1" applyAlignment="1">
      <alignment horizontal="right"/>
    </xf>
    <xf numFmtId="0" fontId="3" fillId="0" borderId="13" xfId="0" applyFont="1" applyBorder="1" applyAlignment="1">
      <alignment horizontal="right"/>
    </xf>
    <xf numFmtId="4" fontId="3" fillId="0" borderId="14" xfId="0" applyNumberFormat="1" applyFont="1" applyBorder="1" applyAlignment="1">
      <alignment horizontal="right" vertical="center"/>
    </xf>
    <xf numFmtId="0" fontId="3" fillId="0" borderId="43" xfId="0" applyFont="1" applyBorder="1" applyAlignment="1">
      <alignment horizontal="right"/>
    </xf>
    <xf numFmtId="4" fontId="3" fillId="0" borderId="10" xfId="0" applyNumberFormat="1" applyFont="1" applyBorder="1" applyAlignment="1">
      <alignment horizontal="right" vertical="center"/>
    </xf>
    <xf numFmtId="4" fontId="16" fillId="0" borderId="10" xfId="0" applyNumberFormat="1" applyFont="1" applyBorder="1" applyAlignment="1">
      <alignment horizontal="right"/>
    </xf>
    <xf numFmtId="0" fontId="3" fillId="0" borderId="28" xfId="0" applyFont="1" applyBorder="1" applyAlignment="1">
      <alignment horizontal="right"/>
    </xf>
    <xf numFmtId="4" fontId="3" fillId="0" borderId="30" xfId="0" applyNumberFormat="1" applyFont="1" applyBorder="1" applyAlignment="1">
      <alignment horizontal="right" vertical="center"/>
    </xf>
    <xf numFmtId="3" fontId="3" fillId="0" borderId="30" xfId="0" applyNumberFormat="1" applyFont="1" applyBorder="1" applyAlignment="1">
      <alignment horizontal="right" vertical="center"/>
    </xf>
    <xf numFmtId="4" fontId="3" fillId="0" borderId="47" xfId="0" applyNumberFormat="1" applyFont="1" applyBorder="1" applyAlignment="1">
      <alignment horizontal="right" vertical="center"/>
    </xf>
    <xf numFmtId="3" fontId="3" fillId="0" borderId="47" xfId="0" applyNumberFormat="1" applyFont="1" applyBorder="1" applyAlignment="1">
      <alignment horizontal="right" vertical="center"/>
    </xf>
    <xf numFmtId="0" fontId="20" fillId="0" borderId="90" xfId="0" applyFont="1" applyBorder="1" applyAlignment="1">
      <alignment horizontal="center" vertical="center"/>
    </xf>
    <xf numFmtId="4" fontId="3" fillId="0" borderId="88" xfId="0" applyNumberFormat="1" applyFont="1" applyBorder="1" applyAlignment="1">
      <alignment horizontal="right" vertical="center"/>
    </xf>
    <xf numFmtId="4" fontId="3" fillId="0" borderId="59" xfId="0" applyNumberFormat="1" applyFont="1" applyBorder="1" applyAlignment="1">
      <alignment horizontal="right" vertical="center"/>
    </xf>
    <xf numFmtId="4" fontId="16" fillId="0" borderId="59" xfId="0" applyNumberFormat="1" applyFont="1" applyBorder="1" applyAlignment="1">
      <alignment horizontal="right"/>
    </xf>
    <xf numFmtId="0" fontId="16" fillId="0" borderId="44" xfId="0" applyFont="1" applyBorder="1" applyAlignment="1">
      <alignment horizontal="right"/>
    </xf>
    <xf numFmtId="4" fontId="3" fillId="0" borderId="51" xfId="0" applyNumberFormat="1" applyFont="1" applyBorder="1" applyAlignment="1">
      <alignment horizontal="right" vertical="center"/>
    </xf>
    <xf numFmtId="3" fontId="3" fillId="0" borderId="51" xfId="0" applyNumberFormat="1" applyFont="1" applyBorder="1" applyAlignment="1">
      <alignment horizontal="right" vertical="center"/>
    </xf>
    <xf numFmtId="3" fontId="3" fillId="0" borderId="33" xfId="0" applyNumberFormat="1" applyFont="1" applyBorder="1" applyAlignment="1">
      <alignment horizontal="right" vertical="center"/>
    </xf>
    <xf numFmtId="3" fontId="3" fillId="0" borderId="55" xfId="0" applyNumberFormat="1" applyFont="1" applyBorder="1" applyAlignment="1">
      <alignment horizontal="right" vertical="center"/>
    </xf>
    <xf numFmtId="4" fontId="1" fillId="0" borderId="53" xfId="59" applyNumberFormat="1" applyFont="1" applyFill="1" applyBorder="1" applyAlignment="1">
      <alignment horizontal="center" vertical="center"/>
      <protection/>
    </xf>
    <xf numFmtId="4" fontId="1" fillId="0" borderId="77" xfId="59" applyNumberFormat="1" applyFont="1" applyFill="1" applyBorder="1" applyAlignment="1">
      <alignment horizontal="center" vertical="center"/>
      <protection/>
    </xf>
    <xf numFmtId="4" fontId="1" fillId="0" borderId="27" xfId="59" applyNumberFormat="1" applyFont="1" applyFill="1" applyBorder="1" applyAlignment="1">
      <alignment horizontal="center" vertical="center"/>
      <protection/>
    </xf>
    <xf numFmtId="4" fontId="1" fillId="0" borderId="78" xfId="59" applyNumberFormat="1" applyFont="1" applyFill="1" applyBorder="1" applyAlignment="1">
      <alignment horizontal="center" vertical="center"/>
      <protection/>
    </xf>
    <xf numFmtId="4" fontId="100" fillId="33" borderId="10" xfId="0" applyNumberFormat="1" applyFont="1" applyFill="1" applyBorder="1" applyAlignment="1">
      <alignment/>
    </xf>
    <xf numFmtId="4" fontId="1" fillId="0" borderId="53" xfId="59" applyNumberFormat="1" applyFont="1" applyFill="1" applyBorder="1" applyAlignment="1">
      <alignment/>
      <protection/>
    </xf>
    <xf numFmtId="4" fontId="1" fillId="0" borderId="10" xfId="59" applyNumberFormat="1" applyFont="1" applyFill="1" applyBorder="1" applyAlignment="1">
      <alignment/>
      <protection/>
    </xf>
    <xf numFmtId="4" fontId="1" fillId="0" borderId="43" xfId="59" applyNumberFormat="1" applyFont="1" applyFill="1" applyBorder="1" applyAlignment="1">
      <alignment/>
      <protection/>
    </xf>
    <xf numFmtId="4" fontId="1" fillId="0" borderId="27" xfId="59" applyNumberFormat="1" applyFont="1" applyFill="1" applyBorder="1" applyAlignment="1">
      <alignment/>
      <protection/>
    </xf>
    <xf numFmtId="4" fontId="1" fillId="0" borderId="11" xfId="59" applyNumberFormat="1" applyFont="1" applyFill="1" applyBorder="1" applyAlignment="1">
      <alignment/>
      <protection/>
    </xf>
    <xf numFmtId="4" fontId="1" fillId="0" borderId="28" xfId="59" applyNumberFormat="1" applyFont="1" applyFill="1" applyBorder="1" applyAlignment="1">
      <alignment/>
      <protection/>
    </xf>
    <xf numFmtId="1" fontId="1" fillId="0" borderId="53" xfId="59" applyNumberFormat="1" applyFont="1" applyFill="1" applyBorder="1" applyAlignment="1">
      <alignment/>
      <protection/>
    </xf>
    <xf numFmtId="1" fontId="1" fillId="0" borderId="10" xfId="59" applyNumberFormat="1" applyFont="1" applyFill="1" applyBorder="1" applyAlignment="1">
      <alignment/>
      <protection/>
    </xf>
    <xf numFmtId="1" fontId="1" fillId="0" borderId="43" xfId="59" applyNumberFormat="1" applyFont="1" applyFill="1" applyBorder="1" applyAlignment="1">
      <alignment/>
      <protection/>
    </xf>
    <xf numFmtId="4" fontId="1" fillId="0" borderId="53" xfId="59" applyNumberFormat="1" applyFont="1" applyFill="1" applyBorder="1" applyAlignment="1">
      <alignment horizontal="right"/>
      <protection/>
    </xf>
    <xf numFmtId="4" fontId="1" fillId="0" borderId="77" xfId="59" applyNumberFormat="1" applyFont="1" applyFill="1" applyBorder="1" applyAlignment="1">
      <alignment horizontal="right"/>
      <protection/>
    </xf>
    <xf numFmtId="4" fontId="1" fillId="0" borderId="10" xfId="59" applyNumberFormat="1" applyFont="1" applyFill="1" applyBorder="1" applyAlignment="1">
      <alignment horizontal="right"/>
      <protection/>
    </xf>
    <xf numFmtId="4" fontId="1" fillId="0" borderId="43" xfId="59" applyNumberFormat="1" applyFont="1" applyFill="1" applyBorder="1" applyAlignment="1">
      <alignment horizontal="right"/>
      <protection/>
    </xf>
    <xf numFmtId="4" fontId="1" fillId="0" borderId="53" xfId="59" applyNumberFormat="1" applyFont="1" applyFill="1" applyBorder="1" applyAlignment="1">
      <alignment horizontal="right" vertical="center"/>
      <protection/>
    </xf>
    <xf numFmtId="4" fontId="1" fillId="0" borderId="77" xfId="59" applyNumberFormat="1" applyFont="1" applyFill="1" applyBorder="1" applyAlignment="1">
      <alignment horizontal="right" vertical="center"/>
      <protection/>
    </xf>
    <xf numFmtId="49" fontId="1" fillId="34" borderId="24" xfId="59" applyNumberFormat="1" applyFont="1" applyFill="1" applyBorder="1" applyAlignment="1">
      <alignment horizontal="center" vertical="center"/>
      <protection/>
    </xf>
    <xf numFmtId="1" fontId="1" fillId="0" borderId="53" xfId="59" applyNumberFormat="1" applyFont="1" applyFill="1" applyBorder="1" applyAlignment="1">
      <alignment horizontal="right"/>
      <protection/>
    </xf>
    <xf numFmtId="1" fontId="1" fillId="0" borderId="77" xfId="59" applyNumberFormat="1" applyFont="1" applyFill="1" applyBorder="1" applyAlignment="1">
      <alignment horizontal="right"/>
      <protection/>
    </xf>
    <xf numFmtId="0" fontId="12" fillId="0" borderId="0" xfId="0" applyFont="1" applyAlignment="1">
      <alignment/>
    </xf>
    <xf numFmtId="0" fontId="12" fillId="0" borderId="10" xfId="0" applyFont="1" applyBorder="1" applyAlignment="1">
      <alignment wrapText="1"/>
    </xf>
    <xf numFmtId="4" fontId="12" fillId="0" borderId="10" xfId="0" applyNumberFormat="1" applyFont="1" applyBorder="1" applyAlignment="1">
      <alignment/>
    </xf>
    <xf numFmtId="0" fontId="12" fillId="0" borderId="23" xfId="0" applyFont="1" applyBorder="1" applyAlignment="1">
      <alignment horizontal="right" wrapText="1"/>
    </xf>
    <xf numFmtId="4" fontId="12" fillId="0" borderId="43" xfId="0" applyNumberFormat="1" applyFont="1" applyBorder="1" applyAlignment="1">
      <alignment/>
    </xf>
    <xf numFmtId="0" fontId="0" fillId="0" borderId="24" xfId="0" applyBorder="1" applyAlignment="1">
      <alignment/>
    </xf>
    <xf numFmtId="0" fontId="12" fillId="0" borderId="11" xfId="0" applyFont="1" applyBorder="1" applyAlignment="1">
      <alignment/>
    </xf>
    <xf numFmtId="0" fontId="12" fillId="0" borderId="14" xfId="0" applyFont="1" applyBorder="1" applyAlignment="1">
      <alignment horizontal="right" wrapText="1"/>
    </xf>
    <xf numFmtId="0" fontId="12" fillId="0" borderId="12" xfId="0" applyFont="1" applyBorder="1" applyAlignment="1">
      <alignment wrapText="1"/>
    </xf>
    <xf numFmtId="4" fontId="12" fillId="0" borderId="12" xfId="0" applyNumberFormat="1" applyFont="1" applyBorder="1" applyAlignment="1">
      <alignment/>
    </xf>
    <xf numFmtId="4" fontId="12" fillId="0" borderId="13" xfId="0" applyNumberFormat="1" applyFont="1" applyBorder="1" applyAlignment="1">
      <alignment/>
    </xf>
    <xf numFmtId="4" fontId="101" fillId="39" borderId="30" xfId="0" applyNumberFormat="1" applyFont="1" applyFill="1" applyBorder="1" applyAlignment="1">
      <alignment horizontal="center" vertical="center" wrapText="1"/>
    </xf>
    <xf numFmtId="4" fontId="12" fillId="39" borderId="30" xfId="0" applyNumberFormat="1" applyFont="1" applyFill="1" applyBorder="1" applyAlignment="1">
      <alignment horizontal="center" vertical="center" wrapText="1"/>
    </xf>
    <xf numFmtId="4" fontId="12" fillId="39" borderId="31" xfId="0" applyNumberFormat="1" applyFont="1" applyFill="1" applyBorder="1" applyAlignment="1">
      <alignment horizontal="center" vertical="center" wrapText="1"/>
    </xf>
    <xf numFmtId="4" fontId="12" fillId="0" borderId="11" xfId="0" applyNumberFormat="1" applyFont="1" applyBorder="1" applyAlignment="1">
      <alignment/>
    </xf>
    <xf numFmtId="0" fontId="12" fillId="39" borderId="25" xfId="0" applyFont="1" applyFill="1" applyBorder="1" applyAlignment="1">
      <alignment vertical="center" wrapText="1"/>
    </xf>
    <xf numFmtId="0" fontId="12" fillId="39" borderId="30" xfId="0" applyFont="1" applyFill="1" applyBorder="1" applyAlignment="1">
      <alignment vertical="center"/>
    </xf>
    <xf numFmtId="0" fontId="12" fillId="39" borderId="30" xfId="0" applyFont="1" applyFill="1" applyBorder="1" applyAlignment="1">
      <alignment vertical="center" wrapText="1"/>
    </xf>
    <xf numFmtId="0" fontId="2" fillId="32" borderId="24" xfId="0" applyFont="1" applyFill="1" applyBorder="1" applyAlignment="1">
      <alignment horizontal="center" vertical="center" wrapText="1"/>
    </xf>
    <xf numFmtId="4" fontId="1" fillId="0" borderId="0" xfId="0" applyNumberFormat="1" applyFont="1" applyFill="1" applyBorder="1" applyAlignment="1">
      <alignment horizontal="right"/>
    </xf>
    <xf numFmtId="0" fontId="27" fillId="0" borderId="0" xfId="0" applyFont="1" applyFill="1" applyAlignment="1">
      <alignment horizontal="center" vertical="center"/>
    </xf>
    <xf numFmtId="0" fontId="17"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13" fillId="0" borderId="0" xfId="0" applyFont="1" applyFill="1" applyBorder="1" applyAlignment="1">
      <alignment horizontal="left" wrapText="1"/>
    </xf>
    <xf numFmtId="0" fontId="17" fillId="0" borderId="0" xfId="0" applyFont="1" applyFill="1" applyAlignment="1">
      <alignment horizontal="center" vertical="center"/>
    </xf>
    <xf numFmtId="0" fontId="2" fillId="0" borderId="0" xfId="0" applyFont="1" applyFill="1" applyAlignment="1">
      <alignment horizontal="center" vertical="center"/>
    </xf>
    <xf numFmtId="0" fontId="13" fillId="0" borderId="0" xfId="0" applyFont="1" applyFill="1" applyAlignment="1">
      <alignment horizontal="left"/>
    </xf>
    <xf numFmtId="0" fontId="5" fillId="0" borderId="0" xfId="0" applyFont="1" applyFill="1" applyBorder="1" applyAlignment="1">
      <alignment horizontal="left" wrapText="1"/>
    </xf>
    <xf numFmtId="4" fontId="2" fillId="0" borderId="0" xfId="0" applyNumberFormat="1" applyFont="1" applyFill="1" applyBorder="1" applyAlignment="1">
      <alignment horizontal="right" wrapText="1"/>
    </xf>
    <xf numFmtId="0" fontId="27" fillId="0" borderId="0" xfId="0" applyFont="1" applyFill="1" applyBorder="1" applyAlignment="1">
      <alignment horizontal="center" vertical="center"/>
    </xf>
    <xf numFmtId="0" fontId="2" fillId="0" borderId="0" xfId="0" applyFont="1" applyFill="1" applyBorder="1" applyAlignment="1">
      <alignment horizontal="center" vertical="center"/>
    </xf>
    <xf numFmtId="49" fontId="17" fillId="0" borderId="0" xfId="0" applyNumberFormat="1" applyFont="1" applyFill="1" applyBorder="1" applyAlignment="1">
      <alignment horizontal="center" vertical="center"/>
    </xf>
    <xf numFmtId="3" fontId="14" fillId="0" borderId="10" xfId="0" applyNumberFormat="1" applyFont="1" applyFill="1" applyBorder="1" applyAlignment="1" applyProtection="1">
      <alignment horizontal="center" vertical="center"/>
      <protection locked="0"/>
    </xf>
    <xf numFmtId="3" fontId="14" fillId="0" borderId="12" xfId="0" applyNumberFormat="1" applyFont="1" applyFill="1" applyBorder="1" applyAlignment="1" applyProtection="1">
      <alignment horizontal="center" vertical="center"/>
      <protection locked="0"/>
    </xf>
    <xf numFmtId="0" fontId="14" fillId="0" borderId="25" xfId="0" applyFont="1" applyFill="1" applyBorder="1" applyAlignment="1" applyProtection="1">
      <alignment horizontal="right" vertical="center"/>
      <protection/>
    </xf>
    <xf numFmtId="3" fontId="14" fillId="0" borderId="30" xfId="0" applyNumberFormat="1" applyFont="1" applyFill="1" applyBorder="1" applyAlignment="1" applyProtection="1">
      <alignment horizontal="center" vertical="center"/>
      <protection/>
    </xf>
    <xf numFmtId="3" fontId="14" fillId="0" borderId="31" xfId="0" applyNumberFormat="1" applyFont="1" applyFill="1" applyBorder="1" applyAlignment="1" applyProtection="1">
      <alignment horizontal="center" vertical="center"/>
      <protection locked="0"/>
    </xf>
    <xf numFmtId="3" fontId="14" fillId="0" borderId="16" xfId="0" applyNumberFormat="1" applyFont="1" applyFill="1" applyBorder="1" applyAlignment="1" applyProtection="1">
      <alignment horizontal="center" vertical="center"/>
      <protection locked="0"/>
    </xf>
    <xf numFmtId="0" fontId="14" fillId="0" borderId="46" xfId="0" applyFont="1" applyBorder="1" applyAlignment="1" applyProtection="1">
      <alignment vertical="center"/>
      <protection locked="0"/>
    </xf>
    <xf numFmtId="0" fontId="14" fillId="0" borderId="59" xfId="0" applyFont="1" applyBorder="1" applyAlignment="1" applyProtection="1">
      <alignment vertical="center"/>
      <protection locked="0"/>
    </xf>
    <xf numFmtId="0" fontId="14" fillId="0" borderId="47" xfId="0" applyFont="1" applyBorder="1" applyAlignment="1" applyProtection="1">
      <alignment vertical="center"/>
      <protection locked="0"/>
    </xf>
    <xf numFmtId="0" fontId="14" fillId="0" borderId="46" xfId="0" applyFont="1" applyBorder="1" applyAlignment="1" applyProtection="1">
      <alignment vertical="center" wrapText="1"/>
      <protection locked="0"/>
    </xf>
    <xf numFmtId="0" fontId="14" fillId="0" borderId="59" xfId="0" applyFont="1" applyBorder="1" applyAlignment="1" applyProtection="1">
      <alignment vertical="center" wrapText="1"/>
      <protection locked="0"/>
    </xf>
    <xf numFmtId="0" fontId="14" fillId="0" borderId="47" xfId="0" applyFont="1" applyBorder="1" applyAlignment="1" applyProtection="1">
      <alignment vertical="center" wrapText="1"/>
      <protection locked="0"/>
    </xf>
    <xf numFmtId="4" fontId="1" fillId="0" borderId="10" xfId="44" applyNumberFormat="1" applyFont="1" applyFill="1" applyBorder="1" applyAlignment="1">
      <alignment horizontal="center" vertical="center"/>
    </xf>
    <xf numFmtId="4" fontId="1" fillId="0" borderId="10" xfId="0" applyNumberFormat="1" applyFont="1" applyBorder="1" applyAlignment="1">
      <alignment horizontal="center" vertical="center"/>
    </xf>
    <xf numFmtId="4" fontId="1" fillId="0" borderId="43" xfId="0" applyNumberFormat="1" applyFont="1" applyBorder="1" applyAlignment="1">
      <alignment horizontal="center" vertical="center"/>
    </xf>
    <xf numFmtId="4" fontId="1" fillId="32" borderId="68" xfId="44" applyNumberFormat="1" applyFont="1" applyFill="1" applyBorder="1" applyAlignment="1">
      <alignment horizontal="center" vertical="center"/>
    </xf>
    <xf numFmtId="4" fontId="1" fillId="32" borderId="20" xfId="0" applyNumberFormat="1" applyFont="1" applyFill="1" applyBorder="1" applyAlignment="1">
      <alignment horizontal="center" vertical="center"/>
    </xf>
    <xf numFmtId="4" fontId="1" fillId="32" borderId="69" xfId="44" applyNumberFormat="1" applyFont="1" applyFill="1" applyBorder="1" applyAlignment="1">
      <alignment horizontal="center" vertical="center"/>
    </xf>
    <xf numFmtId="4" fontId="1" fillId="32" borderId="68" xfId="0" applyNumberFormat="1" applyFont="1" applyFill="1" applyBorder="1" applyAlignment="1">
      <alignment horizontal="center" vertical="center"/>
    </xf>
    <xf numFmtId="4" fontId="1" fillId="0" borderId="52" xfId="44" applyNumberFormat="1" applyFont="1" applyFill="1" applyBorder="1" applyAlignment="1">
      <alignment horizontal="center" vertical="center"/>
    </xf>
    <xf numFmtId="4" fontId="1" fillId="0" borderId="16" xfId="0" applyNumberFormat="1" applyFont="1" applyBorder="1" applyAlignment="1">
      <alignment horizontal="center" vertical="center"/>
    </xf>
    <xf numFmtId="4" fontId="1" fillId="32" borderId="91" xfId="0" applyNumberFormat="1" applyFont="1" applyFill="1" applyBorder="1" applyAlignment="1">
      <alignment horizontal="center" vertical="center"/>
    </xf>
    <xf numFmtId="3" fontId="2" fillId="0" borderId="57" xfId="0" applyNumberFormat="1" applyFont="1" applyBorder="1" applyAlignment="1">
      <alignment horizontal="center" vertical="center"/>
    </xf>
    <xf numFmtId="3" fontId="1" fillId="0" borderId="38" xfId="0" applyNumberFormat="1" applyFont="1" applyBorder="1" applyAlignment="1">
      <alignment horizontal="center" vertical="center"/>
    </xf>
    <xf numFmtId="3" fontId="12" fillId="0" borderId="23" xfId="0" applyNumberFormat="1" applyFont="1" applyBorder="1" applyAlignment="1">
      <alignment horizontal="center" vertical="center"/>
    </xf>
    <xf numFmtId="3" fontId="12" fillId="0" borderId="45" xfId="0" applyNumberFormat="1" applyFont="1" applyBorder="1" applyAlignment="1">
      <alignment horizontal="center" vertical="center"/>
    </xf>
    <xf numFmtId="3" fontId="12" fillId="0" borderId="92" xfId="0" applyNumberFormat="1" applyFont="1" applyBorder="1" applyAlignment="1">
      <alignment horizontal="center" vertical="center"/>
    </xf>
    <xf numFmtId="3" fontId="0" fillId="0" borderId="23" xfId="0" applyNumberFormat="1" applyFont="1" applyBorder="1" applyAlignment="1">
      <alignment horizontal="center" vertical="center"/>
    </xf>
    <xf numFmtId="3" fontId="0" fillId="0" borderId="24" xfId="0" applyNumberFormat="1" applyFont="1" applyBorder="1" applyAlignment="1">
      <alignment horizontal="center" vertical="center"/>
    </xf>
    <xf numFmtId="0" fontId="27" fillId="0" borderId="0" xfId="0" applyFont="1" applyFill="1" applyAlignment="1">
      <alignment/>
    </xf>
    <xf numFmtId="0" fontId="27" fillId="0" borderId="10" xfId="39" applyFont="1" applyFill="1" applyBorder="1" applyAlignment="1">
      <alignment horizontal="left" wrapText="1"/>
    </xf>
    <xf numFmtId="4" fontId="1" fillId="0" borderId="10" xfId="39" applyNumberFormat="1" applyFont="1" applyFill="1" applyBorder="1" applyAlignment="1">
      <alignment horizontal="right" wrapText="1"/>
    </xf>
    <xf numFmtId="0" fontId="27" fillId="0" borderId="0" xfId="0" applyFont="1" applyFill="1" applyAlignment="1">
      <alignment horizontal="right" vertical="center"/>
    </xf>
    <xf numFmtId="49" fontId="15" fillId="0" borderId="10" xfId="0" applyNumberFormat="1" applyFont="1" applyFill="1" applyBorder="1" applyAlignment="1">
      <alignment horizontal="center" vertical="center"/>
    </xf>
    <xf numFmtId="0" fontId="107" fillId="0" borderId="0" xfId="0" applyFont="1" applyFill="1" applyAlignment="1">
      <alignment/>
    </xf>
    <xf numFmtId="4" fontId="1" fillId="0" borderId="10" xfId="39" applyNumberFormat="1" applyFont="1" applyFill="1" applyBorder="1" applyAlignment="1">
      <alignment horizontal="right"/>
    </xf>
    <xf numFmtId="0" fontId="107" fillId="0" borderId="0" xfId="0" applyFont="1" applyFill="1" applyAlignment="1">
      <alignment vertical="center"/>
    </xf>
    <xf numFmtId="0" fontId="72" fillId="0" borderId="0" xfId="0" applyFont="1" applyFill="1" applyBorder="1" applyAlignment="1">
      <alignment vertical="center" wrapText="1"/>
    </xf>
    <xf numFmtId="0" fontId="27" fillId="0" borderId="0" xfId="0" applyFont="1" applyFill="1" applyBorder="1" applyAlignment="1">
      <alignment/>
    </xf>
    <xf numFmtId="0" fontId="108" fillId="0" borderId="0" xfId="0" applyFont="1" applyFill="1" applyBorder="1" applyAlignment="1">
      <alignment horizontal="center" vertical="center"/>
    </xf>
    <xf numFmtId="49" fontId="95" fillId="0" borderId="0" xfId="0" applyNumberFormat="1" applyFont="1" applyFill="1" applyBorder="1" applyAlignment="1">
      <alignment horizontal="center" vertical="center"/>
    </xf>
    <xf numFmtId="0" fontId="109" fillId="0" borderId="0" xfId="0" applyFont="1" applyFill="1" applyBorder="1" applyAlignment="1">
      <alignment horizontal="left" wrapText="1"/>
    </xf>
    <xf numFmtId="4" fontId="98" fillId="0" borderId="0" xfId="0" applyNumberFormat="1" applyFont="1" applyFill="1" applyBorder="1" applyAlignment="1">
      <alignment horizontal="right"/>
    </xf>
    <xf numFmtId="4" fontId="1" fillId="0" borderId="0" xfId="0" applyNumberFormat="1" applyFont="1" applyFill="1" applyAlignment="1">
      <alignment horizontal="right"/>
    </xf>
    <xf numFmtId="0" fontId="6" fillId="0" borderId="0" xfId="0" applyFont="1" applyFill="1" applyAlignment="1">
      <alignment/>
    </xf>
    <xf numFmtId="0" fontId="0" fillId="0" borderId="0" xfId="0" applyFill="1" applyAlignment="1">
      <alignment/>
    </xf>
    <xf numFmtId="0" fontId="5" fillId="0" borderId="0" xfId="0" applyFont="1" applyFill="1" applyAlignment="1">
      <alignment/>
    </xf>
    <xf numFmtId="0" fontId="3" fillId="0" borderId="0" xfId="0" applyFont="1" applyFill="1" applyAlignment="1">
      <alignment/>
    </xf>
    <xf numFmtId="0" fontId="5" fillId="0" borderId="19"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1" fillId="0" borderId="17" xfId="0" applyFont="1" applyFill="1" applyBorder="1" applyAlignment="1">
      <alignment horizontal="center" vertical="center"/>
    </xf>
    <xf numFmtId="0" fontId="2" fillId="0" borderId="62"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99" fillId="0" borderId="18" xfId="0" applyFont="1" applyFill="1" applyBorder="1" applyAlignment="1">
      <alignment vertical="center" wrapText="1"/>
    </xf>
    <xf numFmtId="0" fontId="100" fillId="0" borderId="34" xfId="0" applyFont="1" applyFill="1" applyBorder="1" applyAlignment="1">
      <alignment horizontal="center" vertical="center" wrapText="1"/>
    </xf>
    <xf numFmtId="3" fontId="3" fillId="0" borderId="18" xfId="0" applyNumberFormat="1" applyFont="1" applyFill="1" applyBorder="1" applyAlignment="1">
      <alignment horizontal="center" vertical="center"/>
    </xf>
    <xf numFmtId="3" fontId="3" fillId="0" borderId="34" xfId="0" applyNumberFormat="1" applyFont="1" applyFill="1" applyBorder="1" applyAlignment="1">
      <alignment horizontal="center" vertical="center"/>
    </xf>
    <xf numFmtId="0" fontId="100" fillId="0" borderId="18" xfId="0" applyFont="1" applyFill="1" applyBorder="1" applyAlignment="1">
      <alignment vertical="center" wrapText="1"/>
    </xf>
    <xf numFmtId="3" fontId="12" fillId="0" borderId="18" xfId="0" applyNumberFormat="1" applyFont="1" applyFill="1" applyBorder="1" applyAlignment="1">
      <alignment horizontal="center" vertical="center"/>
    </xf>
    <xf numFmtId="3" fontId="12" fillId="0" borderId="34" xfId="0" applyNumberFormat="1" applyFont="1" applyFill="1" applyBorder="1" applyAlignment="1">
      <alignment horizontal="center" vertical="center"/>
    </xf>
    <xf numFmtId="0" fontId="99" fillId="0" borderId="19" xfId="0" applyFont="1" applyFill="1" applyBorder="1" applyAlignment="1">
      <alignment vertical="center" wrapText="1"/>
    </xf>
    <xf numFmtId="0" fontId="100" fillId="0" borderId="35" xfId="0" applyFont="1" applyFill="1" applyBorder="1" applyAlignment="1">
      <alignment horizontal="center" vertical="center" wrapText="1"/>
    </xf>
    <xf numFmtId="3" fontId="12" fillId="0" borderId="19" xfId="0" applyNumberFormat="1" applyFont="1" applyFill="1" applyBorder="1" applyAlignment="1">
      <alignment horizontal="center" vertical="center"/>
    </xf>
    <xf numFmtId="0" fontId="27"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xf>
    <xf numFmtId="0" fontId="2" fillId="0" borderId="0" xfId="0" applyFont="1" applyAlignment="1">
      <alignment horizontal="center" vertical="center"/>
    </xf>
    <xf numFmtId="0" fontId="13" fillId="0" borderId="0" xfId="0" applyFont="1" applyAlignment="1">
      <alignment horizontal="center" vertical="center" wrapText="1"/>
    </xf>
    <xf numFmtId="4" fontId="1" fillId="0" borderId="0" xfId="0" applyNumberFormat="1" applyFont="1" applyAlignment="1">
      <alignment horizontal="right" wrapText="1"/>
    </xf>
    <xf numFmtId="0" fontId="1" fillId="0" borderId="0" xfId="0" applyFont="1" applyAlignment="1">
      <alignment horizontal="right"/>
    </xf>
    <xf numFmtId="0" fontId="27" fillId="39" borderId="25" xfId="0" applyFont="1" applyFill="1" applyBorder="1" applyAlignment="1">
      <alignment horizontal="center" vertical="center"/>
    </xf>
    <xf numFmtId="0" fontId="15" fillId="39" borderId="30" xfId="0" applyFont="1" applyFill="1" applyBorder="1" applyAlignment="1">
      <alignment horizontal="center" vertical="center"/>
    </xf>
    <xf numFmtId="0" fontId="15" fillId="39" borderId="30" xfId="0" applyFont="1" applyFill="1" applyBorder="1" applyAlignment="1">
      <alignment horizontal="center"/>
    </xf>
    <xf numFmtId="0" fontId="2" fillId="39" borderId="30" xfId="0" applyFont="1" applyFill="1" applyBorder="1" applyAlignment="1">
      <alignment horizontal="center" vertical="center" wrapText="1"/>
    </xf>
    <xf numFmtId="0" fontId="5" fillId="39" borderId="30" xfId="0" applyFont="1" applyFill="1" applyBorder="1" applyAlignment="1">
      <alignment horizontal="left" vertical="center" wrapText="1"/>
    </xf>
    <xf numFmtId="4" fontId="2" fillId="39" borderId="30" xfId="0" applyNumberFormat="1" applyFont="1" applyFill="1" applyBorder="1" applyAlignment="1">
      <alignment horizontal="right" wrapText="1"/>
    </xf>
    <xf numFmtId="0" fontId="17" fillId="39" borderId="30" xfId="0" applyFont="1" applyFill="1" applyBorder="1" applyAlignment="1">
      <alignment horizontal="right" vertical="center" wrapText="1"/>
    </xf>
    <xf numFmtId="0" fontId="27" fillId="39" borderId="14" xfId="0" applyFont="1" applyFill="1" applyBorder="1" applyAlignment="1">
      <alignment horizontal="center" vertical="center"/>
    </xf>
    <xf numFmtId="0" fontId="15" fillId="39" borderId="12" xfId="0" applyFont="1" applyFill="1" applyBorder="1" applyAlignment="1">
      <alignment horizontal="center" vertical="center"/>
    </xf>
    <xf numFmtId="0" fontId="15" fillId="39" borderId="12" xfId="0" applyFont="1" applyFill="1" applyBorder="1" applyAlignment="1">
      <alignment vertical="center" wrapText="1"/>
    </xf>
    <xf numFmtId="0" fontId="2" fillId="39" borderId="12" xfId="0" applyFont="1" applyFill="1" applyBorder="1" applyAlignment="1">
      <alignment horizontal="center" vertical="center" wrapText="1"/>
    </xf>
    <xf numFmtId="0" fontId="5" fillId="39" borderId="12" xfId="0" applyFont="1" applyFill="1" applyBorder="1" applyAlignment="1">
      <alignment vertical="center" wrapText="1"/>
    </xf>
    <xf numFmtId="4" fontId="1" fillId="39" borderId="10" xfId="0" applyNumberFormat="1" applyFont="1" applyFill="1" applyBorder="1" applyAlignment="1">
      <alignment horizontal="right" wrapText="1"/>
    </xf>
    <xf numFmtId="4" fontId="1" fillId="39" borderId="12" xfId="0" applyNumberFormat="1" applyFont="1" applyFill="1" applyBorder="1" applyAlignment="1">
      <alignment horizontal="right" wrapText="1"/>
    </xf>
    <xf numFmtId="0" fontId="13" fillId="33" borderId="23" xfId="0" applyFont="1" applyFill="1" applyBorder="1" applyAlignment="1">
      <alignment horizontal="center" vertical="center"/>
    </xf>
    <xf numFmtId="49" fontId="15" fillId="33" borderId="10" xfId="0" applyNumberFormat="1" applyFont="1" applyFill="1" applyBorder="1" applyAlignment="1">
      <alignment horizontal="center" vertical="center"/>
    </xf>
    <xf numFmtId="49" fontId="15" fillId="33" borderId="10" xfId="0" applyNumberFormat="1" applyFont="1" applyFill="1" applyBorder="1" applyAlignment="1">
      <alignment horizontal="center"/>
    </xf>
    <xf numFmtId="49" fontId="2" fillId="33" borderId="10" xfId="0" applyNumberFormat="1" applyFont="1" applyFill="1" applyBorder="1" applyAlignment="1">
      <alignment horizontal="center" vertical="center"/>
    </xf>
    <xf numFmtId="0" fontId="27" fillId="33" borderId="10" xfId="0" applyFont="1" applyFill="1" applyBorder="1" applyAlignment="1">
      <alignment vertical="top" wrapText="1"/>
    </xf>
    <xf numFmtId="4" fontId="98" fillId="33" borderId="10" xfId="0" applyNumberFormat="1" applyFont="1" applyFill="1" applyBorder="1" applyAlignment="1">
      <alignment horizontal="right" wrapText="1"/>
    </xf>
    <xf numFmtId="4" fontId="1" fillId="33" borderId="10" xfId="0" applyNumberFormat="1" applyFont="1" applyFill="1" applyBorder="1" applyAlignment="1">
      <alignment horizontal="right" wrapText="1"/>
    </xf>
    <xf numFmtId="4" fontId="100" fillId="33" borderId="10" xfId="0" applyNumberFormat="1" applyFont="1" applyFill="1" applyBorder="1" applyAlignment="1">
      <alignment/>
    </xf>
    <xf numFmtId="4" fontId="1" fillId="33" borderId="10" xfId="0" applyNumberFormat="1" applyFont="1" applyFill="1" applyBorder="1" applyAlignment="1">
      <alignment/>
    </xf>
    <xf numFmtId="0" fontId="27" fillId="33" borderId="4" xfId="52" applyFont="1" applyFill="1" applyAlignment="1">
      <alignment vertical="top" wrapText="1"/>
    </xf>
    <xf numFmtId="0" fontId="13" fillId="39" borderId="23" xfId="0" applyFont="1" applyFill="1" applyBorder="1" applyAlignment="1">
      <alignment horizontal="center" vertical="center"/>
    </xf>
    <xf numFmtId="0" fontId="15" fillId="39" borderId="10" xfId="0" applyFont="1" applyFill="1" applyBorder="1" applyAlignment="1">
      <alignment horizontal="center" vertical="center"/>
    </xf>
    <xf numFmtId="0" fontId="110" fillId="39" borderId="10" xfId="0" applyFont="1" applyFill="1" applyBorder="1" applyAlignment="1">
      <alignment vertical="center" wrapText="1"/>
    </xf>
    <xf numFmtId="0" fontId="99" fillId="39" borderId="10" xfId="0" applyFont="1" applyFill="1" applyBorder="1" applyAlignment="1">
      <alignment horizontal="center" vertical="center" wrapText="1"/>
    </xf>
    <xf numFmtId="0" fontId="111" fillId="39" borderId="10" xfId="0" applyFont="1" applyFill="1" applyBorder="1" applyAlignment="1">
      <alignment vertical="center" wrapText="1"/>
    </xf>
    <xf numFmtId="4" fontId="99" fillId="39" borderId="10" xfId="0" applyNumberFormat="1" applyFont="1" applyFill="1" applyBorder="1" applyAlignment="1">
      <alignment horizontal="right" wrapText="1"/>
    </xf>
    <xf numFmtId="0" fontId="13" fillId="0" borderId="23" xfId="0" applyFont="1" applyBorder="1" applyAlignment="1">
      <alignment horizontal="center" vertical="center"/>
    </xf>
    <xf numFmtId="49" fontId="15" fillId="0" borderId="10" xfId="0" applyNumberFormat="1" applyFont="1" applyBorder="1" applyAlignment="1">
      <alignment horizontal="center" vertical="center"/>
    </xf>
    <xf numFmtId="49" fontId="15" fillId="0" borderId="10" xfId="0" applyNumberFormat="1" applyFont="1" applyBorder="1" applyAlignment="1">
      <alignment horizontal="center"/>
    </xf>
    <xf numFmtId="49" fontId="2" fillId="0" borderId="10" xfId="0" applyNumberFormat="1" applyFont="1" applyBorder="1" applyAlignment="1">
      <alignment horizontal="center" vertical="center"/>
    </xf>
    <xf numFmtId="4" fontId="98" fillId="0" borderId="10" xfId="39" applyNumberFormat="1" applyFont="1" applyFill="1" applyBorder="1" applyAlignment="1">
      <alignment horizontal="right" wrapText="1"/>
    </xf>
    <xf numFmtId="0" fontId="27" fillId="0" borderId="10" xfId="0" applyFont="1" applyBorder="1" applyAlignment="1">
      <alignment horizontal="left" wrapText="1"/>
    </xf>
    <xf numFmtId="4" fontId="98" fillId="0" borderId="10" xfId="0" applyNumberFormat="1" applyFont="1" applyBorder="1" applyAlignment="1">
      <alignment horizontal="right" wrapText="1"/>
    </xf>
    <xf numFmtId="4" fontId="1" fillId="0" borderId="10" xfId="0" applyNumberFormat="1" applyFont="1" applyBorder="1" applyAlignment="1">
      <alignment horizontal="right" wrapText="1"/>
    </xf>
    <xf numFmtId="49" fontId="15" fillId="0" borderId="10" xfId="0" applyNumberFormat="1" applyFont="1" applyBorder="1" applyAlignment="1">
      <alignment horizontal="center" vertical="center" wrapText="1"/>
    </xf>
    <xf numFmtId="0" fontId="27" fillId="33" borderId="10" xfId="0" applyFont="1" applyFill="1" applyBorder="1" applyAlignment="1">
      <alignment horizontal="left" wrapText="1"/>
    </xf>
    <xf numFmtId="4" fontId="1" fillId="33" borderId="43" xfId="0" applyNumberFormat="1" applyFont="1" applyFill="1" applyBorder="1" applyAlignment="1">
      <alignment/>
    </xf>
    <xf numFmtId="4" fontId="1" fillId="33" borderId="10" xfId="0" applyNumberFormat="1" applyFont="1" applyFill="1" applyBorder="1" applyAlignment="1">
      <alignment wrapText="1"/>
    </xf>
    <xf numFmtId="0" fontId="110" fillId="39" borderId="10" xfId="0" applyFont="1" applyFill="1" applyBorder="1" applyAlignment="1">
      <alignment horizontal="center" vertical="center" wrapText="1"/>
    </xf>
    <xf numFmtId="0" fontId="1" fillId="39" borderId="10" xfId="0" applyFont="1" applyFill="1" applyBorder="1" applyAlignment="1">
      <alignment horizontal="center" vertical="center"/>
    </xf>
    <xf numFmtId="0" fontId="27" fillId="33" borderId="10" xfId="39" applyFont="1" applyFill="1" applyBorder="1" applyAlignment="1">
      <alignment horizontal="left" wrapText="1"/>
    </xf>
    <xf numFmtId="4" fontId="1" fillId="33" borderId="10" xfId="39" applyNumberFormat="1" applyFont="1" applyFill="1" applyBorder="1" applyAlignment="1">
      <alignment horizontal="right" wrapText="1"/>
    </xf>
    <xf numFmtId="0" fontId="27" fillId="0" borderId="10" xfId="0" applyFont="1" applyBorder="1" applyAlignment="1">
      <alignment vertical="center" wrapText="1"/>
    </xf>
    <xf numFmtId="0" fontId="15" fillId="39" borderId="10" xfId="0" applyFont="1" applyFill="1" applyBorder="1" applyAlignment="1">
      <alignment horizontal="center" vertical="center" wrapText="1"/>
    </xf>
    <xf numFmtId="0" fontId="15" fillId="39" borderId="10" xfId="0" applyFont="1" applyFill="1" applyBorder="1" applyAlignment="1">
      <alignment vertical="center" wrapText="1"/>
    </xf>
    <xf numFmtId="0" fontId="5" fillId="39" borderId="10" xfId="0" applyFont="1" applyFill="1" applyBorder="1" applyAlignment="1">
      <alignment vertical="center" wrapText="1"/>
    </xf>
    <xf numFmtId="4" fontId="2" fillId="39" borderId="10" xfId="0" applyNumberFormat="1" applyFont="1" applyFill="1" applyBorder="1" applyAlignment="1">
      <alignment horizontal="right" wrapText="1"/>
    </xf>
    <xf numFmtId="0" fontId="27" fillId="0" borderId="10" xfId="0" applyFont="1" applyBorder="1" applyAlignment="1">
      <alignment horizontal="left" vertical="center" wrapText="1"/>
    </xf>
    <xf numFmtId="49" fontId="15" fillId="39" borderId="10" xfId="0" applyNumberFormat="1" applyFont="1" applyFill="1" applyBorder="1" applyAlignment="1">
      <alignment horizontal="center" vertical="center"/>
    </xf>
    <xf numFmtId="49" fontId="2" fillId="39" borderId="10" xfId="0" applyNumberFormat="1" applyFont="1" applyFill="1" applyBorder="1" applyAlignment="1">
      <alignment horizontal="center" vertical="center"/>
    </xf>
    <xf numFmtId="0" fontId="5" fillId="39" borderId="10" xfId="0" applyFont="1" applyFill="1" applyBorder="1" applyAlignment="1">
      <alignment horizontal="left" vertical="center" wrapText="1"/>
    </xf>
    <xf numFmtId="0" fontId="13" fillId="33" borderId="24" xfId="0" applyFont="1" applyFill="1" applyBorder="1" applyAlignment="1">
      <alignment horizontal="center" vertical="center"/>
    </xf>
    <xf numFmtId="49" fontId="15"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0" fontId="13" fillId="33" borderId="11" xfId="0" applyFont="1" applyFill="1" applyBorder="1" applyAlignment="1">
      <alignment horizontal="left" wrapText="1"/>
    </xf>
    <xf numFmtId="4" fontId="1" fillId="33" borderId="11" xfId="0" applyNumberFormat="1" applyFont="1" applyFill="1" applyBorder="1" applyAlignment="1">
      <alignment horizontal="right" wrapText="1"/>
    </xf>
    <xf numFmtId="0" fontId="109" fillId="39" borderId="25" xfId="0" applyFont="1" applyFill="1" applyBorder="1" applyAlignment="1">
      <alignment horizontal="center" vertical="center"/>
    </xf>
    <xf numFmtId="49" fontId="15" fillId="39" borderId="30" xfId="0" applyNumberFormat="1" applyFont="1" applyFill="1" applyBorder="1" applyAlignment="1">
      <alignment horizontal="center" vertical="center"/>
    </xf>
    <xf numFmtId="49" fontId="15" fillId="39" borderId="30" xfId="0" applyNumberFormat="1" applyFont="1" applyFill="1" applyBorder="1" applyAlignment="1">
      <alignment horizontal="center"/>
    </xf>
    <xf numFmtId="49" fontId="2" fillId="39" borderId="30" xfId="0" applyNumberFormat="1" applyFont="1" applyFill="1" applyBorder="1" applyAlignment="1">
      <alignment horizontal="center" vertical="center"/>
    </xf>
    <xf numFmtId="0" fontId="5" fillId="39" borderId="30" xfId="0" applyFont="1" applyFill="1" applyBorder="1" applyAlignment="1">
      <alignment horizontal="left" wrapText="1"/>
    </xf>
    <xf numFmtId="0" fontId="109" fillId="33" borderId="0" xfId="0" applyFont="1" applyFill="1" applyAlignment="1">
      <alignment horizontal="center" vertical="center"/>
    </xf>
    <xf numFmtId="49" fontId="15" fillId="33" borderId="0" xfId="0" applyNumberFormat="1" applyFont="1" applyFill="1" applyAlignment="1">
      <alignment horizontal="center" vertical="center"/>
    </xf>
    <xf numFmtId="49" fontId="15" fillId="33" borderId="0" xfId="0" applyNumberFormat="1" applyFont="1" applyFill="1" applyAlignment="1">
      <alignment horizontal="center"/>
    </xf>
    <xf numFmtId="49" fontId="2" fillId="33" borderId="0" xfId="0" applyNumberFormat="1" applyFont="1" applyFill="1" applyAlignment="1">
      <alignment horizontal="center" vertical="center"/>
    </xf>
    <xf numFmtId="0" fontId="5" fillId="33" borderId="0" xfId="0" applyFont="1" applyFill="1" applyAlignment="1">
      <alignment horizontal="left" wrapText="1"/>
    </xf>
    <xf numFmtId="4" fontId="2" fillId="33" borderId="0" xfId="0" applyNumberFormat="1" applyFont="1" applyFill="1" applyAlignment="1">
      <alignment horizontal="right" wrapText="1"/>
    </xf>
    <xf numFmtId="49" fontId="2" fillId="39" borderId="25" xfId="0" applyNumberFormat="1" applyFont="1" applyFill="1" applyBorder="1" applyAlignment="1">
      <alignment horizontal="center" vertical="center"/>
    </xf>
    <xf numFmtId="0" fontId="15" fillId="39" borderId="30" xfId="0" applyFont="1" applyFill="1" applyBorder="1" applyAlignment="1">
      <alignment horizontal="center" vertical="center" wrapText="1"/>
    </xf>
    <xf numFmtId="0" fontId="15" fillId="39" borderId="30" xfId="0" applyFont="1" applyFill="1" applyBorder="1" applyAlignment="1">
      <alignment vertical="center" wrapText="1"/>
    </xf>
    <xf numFmtId="0" fontId="5" fillId="39" borderId="30" xfId="0" applyFont="1" applyFill="1" applyBorder="1" applyAlignment="1">
      <alignment vertical="center" wrapText="1"/>
    </xf>
    <xf numFmtId="0" fontId="13" fillId="33" borderId="14" xfId="0" applyFont="1" applyFill="1" applyBorder="1" applyAlignment="1">
      <alignment horizontal="center" vertical="center"/>
    </xf>
    <xf numFmtId="49" fontId="15" fillId="33" borderId="12" xfId="0" applyNumberFormat="1" applyFont="1" applyFill="1" applyBorder="1" applyAlignment="1">
      <alignment horizontal="center" vertical="center"/>
    </xf>
    <xf numFmtId="49" fontId="15" fillId="33" borderId="12" xfId="0" applyNumberFormat="1" applyFont="1" applyFill="1" applyBorder="1" applyAlignment="1">
      <alignment horizontal="center"/>
    </xf>
    <xf numFmtId="49" fontId="2" fillId="33" borderId="12" xfId="0" applyNumberFormat="1" applyFont="1" applyFill="1" applyBorder="1" applyAlignment="1">
      <alignment horizontal="center" vertical="center"/>
    </xf>
    <xf numFmtId="0" fontId="13" fillId="33" borderId="12" xfId="0" applyFont="1" applyFill="1" applyBorder="1" applyAlignment="1">
      <alignment horizontal="left" wrapText="1"/>
    </xf>
    <xf numFmtId="4" fontId="1" fillId="33" borderId="12" xfId="0" applyNumberFormat="1" applyFont="1" applyFill="1" applyBorder="1" applyAlignment="1">
      <alignment horizontal="right" wrapText="1"/>
    </xf>
    <xf numFmtId="0" fontId="13" fillId="33" borderId="10" xfId="0" applyFont="1" applyFill="1" applyBorder="1" applyAlignment="1">
      <alignment horizontal="left" wrapText="1"/>
    </xf>
    <xf numFmtId="0" fontId="13" fillId="33" borderId="10" xfId="0" applyFont="1" applyFill="1" applyBorder="1" applyAlignment="1">
      <alignment horizontal="left" vertical="center" wrapText="1"/>
    </xf>
    <xf numFmtId="4" fontId="1" fillId="33" borderId="10" xfId="0" applyNumberFormat="1" applyFont="1" applyFill="1" applyBorder="1" applyAlignment="1">
      <alignment horizontal="right" vertical="center" wrapText="1"/>
    </xf>
    <xf numFmtId="0" fontId="13" fillId="33" borderId="10" xfId="0" applyFont="1" applyFill="1" applyBorder="1" applyAlignment="1">
      <alignment horizontal="justify" vertical="top" wrapText="1"/>
    </xf>
    <xf numFmtId="0" fontId="13" fillId="0" borderId="36" xfId="0" applyFont="1" applyBorder="1" applyAlignment="1">
      <alignment horizontal="center" vertical="center"/>
    </xf>
    <xf numFmtId="49" fontId="27" fillId="0" borderId="16" xfId="0" applyNumberFormat="1" applyFont="1" applyBorder="1" applyAlignment="1">
      <alignment horizontal="center" vertical="center" wrapText="1"/>
    </xf>
    <xf numFmtId="49" fontId="2" fillId="0" borderId="16" xfId="0" applyNumberFormat="1" applyFont="1" applyBorder="1" applyAlignment="1">
      <alignment horizontal="center" vertical="center"/>
    </xf>
    <xf numFmtId="0" fontId="13" fillId="0" borderId="16" xfId="0" applyFont="1" applyBorder="1" applyAlignment="1">
      <alignment horizontal="left" wrapText="1"/>
    </xf>
    <xf numFmtId="4" fontId="98" fillId="0" borderId="16" xfId="0" applyNumberFormat="1" applyFont="1" applyBorder="1" applyAlignment="1">
      <alignment horizontal="right" wrapText="1"/>
    </xf>
    <xf numFmtId="4" fontId="1" fillId="0" borderId="16" xfId="0" applyNumberFormat="1" applyFont="1" applyBorder="1" applyAlignment="1">
      <alignment horizontal="right" wrapText="1"/>
    </xf>
    <xf numFmtId="0" fontId="13" fillId="0" borderId="23" xfId="0" applyFont="1" applyBorder="1" applyAlignment="1">
      <alignment horizontal="center" vertical="center" wrapText="1"/>
    </xf>
    <xf numFmtId="0" fontId="27" fillId="0" borderId="10" xfId="0" applyFont="1" applyBorder="1" applyAlignment="1">
      <alignment horizontal="center" vertical="center" wrapText="1"/>
    </xf>
    <xf numFmtId="0" fontId="72" fillId="0" borderId="10" xfId="0" applyFont="1" applyBorder="1" applyAlignment="1">
      <alignment vertical="center" wrapText="1"/>
    </xf>
    <xf numFmtId="0" fontId="13" fillId="0" borderId="10" xfId="0" applyFont="1" applyBorder="1" applyAlignment="1">
      <alignment vertical="center" wrapText="1"/>
    </xf>
    <xf numFmtId="0" fontId="13" fillId="0" borderId="14" xfId="0" applyFont="1" applyBorder="1" applyAlignment="1">
      <alignment horizontal="center" vertical="center" wrapText="1"/>
    </xf>
    <xf numFmtId="0" fontId="13" fillId="0" borderId="41" xfId="0" applyFont="1" applyBorder="1" applyAlignment="1">
      <alignment vertical="center" wrapText="1"/>
    </xf>
    <xf numFmtId="4" fontId="1" fillId="0" borderId="12" xfId="0" applyNumberFormat="1" applyFont="1" applyBorder="1" applyAlignment="1">
      <alignment horizontal="right" wrapText="1"/>
    </xf>
    <xf numFmtId="0" fontId="110" fillId="0" borderId="10" xfId="0" applyFont="1" applyBorder="1" applyAlignment="1">
      <alignment horizontal="left" vertical="center" wrapText="1"/>
    </xf>
    <xf numFmtId="4" fontId="98" fillId="0" borderId="10" xfId="0" applyNumberFormat="1" applyFont="1" applyBorder="1" applyAlignment="1">
      <alignment horizontal="right"/>
    </xf>
    <xf numFmtId="4" fontId="1" fillId="0" borderId="10" xfId="0" applyNumberFormat="1" applyFont="1" applyBorder="1" applyAlignment="1">
      <alignment horizontal="right" vertical="center"/>
    </xf>
    <xf numFmtId="0" fontId="13" fillId="33" borderId="36" xfId="0" applyFont="1" applyFill="1" applyBorder="1" applyAlignment="1">
      <alignment horizontal="center" vertical="center"/>
    </xf>
    <xf numFmtId="0" fontId="27" fillId="33" borderId="10" xfId="0" applyFont="1" applyFill="1" applyBorder="1" applyAlignment="1">
      <alignment horizontal="center" vertical="center" wrapText="1"/>
    </xf>
    <xf numFmtId="0" fontId="13" fillId="33" borderId="41" xfId="0" applyFont="1" applyFill="1" applyBorder="1" applyAlignment="1">
      <alignment vertical="center" wrapText="1"/>
    </xf>
    <xf numFmtId="4" fontId="1" fillId="33" borderId="16" xfId="0" applyNumberFormat="1" applyFont="1" applyFill="1" applyBorder="1" applyAlignment="1">
      <alignment horizontal="right"/>
    </xf>
    <xf numFmtId="4" fontId="1" fillId="33" borderId="16" xfId="0" applyNumberFormat="1" applyFont="1" applyFill="1" applyBorder="1" applyAlignment="1">
      <alignment/>
    </xf>
    <xf numFmtId="4" fontId="1" fillId="33" borderId="56" xfId="0" applyNumberFormat="1" applyFont="1" applyFill="1" applyBorder="1" applyAlignment="1">
      <alignment/>
    </xf>
    <xf numFmtId="0" fontId="27" fillId="33" borderId="16" xfId="0" applyFont="1" applyFill="1" applyBorder="1" applyAlignment="1">
      <alignment horizontal="center" vertical="center" wrapText="1"/>
    </xf>
    <xf numFmtId="49" fontId="2" fillId="33" borderId="16" xfId="0" applyNumberFormat="1" applyFont="1" applyFill="1" applyBorder="1" applyAlignment="1">
      <alignment horizontal="center" vertical="center"/>
    </xf>
    <xf numFmtId="0" fontId="112" fillId="33" borderId="52" xfId="0" applyFont="1" applyFill="1" applyBorder="1" applyAlignment="1">
      <alignment vertical="center" wrapText="1"/>
    </xf>
    <xf numFmtId="4" fontId="1" fillId="33" borderId="16" xfId="0" applyNumberFormat="1" applyFont="1" applyFill="1" applyBorder="1" applyAlignment="1">
      <alignment horizontal="right" vertical="center"/>
    </xf>
    <xf numFmtId="49" fontId="27" fillId="33" borderId="11" xfId="0" applyNumberFormat="1" applyFont="1" applyFill="1" applyBorder="1" applyAlignment="1">
      <alignment horizontal="center" vertical="center" wrapText="1"/>
    </xf>
    <xf numFmtId="0" fontId="13" fillId="33" borderId="11" xfId="0" applyFont="1" applyFill="1" applyBorder="1" applyAlignment="1">
      <alignment vertical="top" wrapText="1"/>
    </xf>
    <xf numFmtId="49" fontId="5" fillId="39" borderId="25" xfId="0" applyNumberFormat="1" applyFont="1" applyFill="1" applyBorder="1" applyAlignment="1">
      <alignment horizontal="center" vertical="center"/>
    </xf>
    <xf numFmtId="0" fontId="13" fillId="33" borderId="0" xfId="0" applyFont="1" applyFill="1" applyAlignment="1">
      <alignment horizontal="center" vertical="center"/>
    </xf>
    <xf numFmtId="0" fontId="13" fillId="39" borderId="38" xfId="0" applyFont="1" applyFill="1" applyBorder="1" applyAlignment="1">
      <alignment horizontal="center" vertical="center"/>
    </xf>
    <xf numFmtId="0" fontId="15" fillId="39" borderId="15" xfId="0" applyFont="1" applyFill="1" applyBorder="1" applyAlignment="1">
      <alignment horizontal="center" vertical="center" wrapText="1"/>
    </xf>
    <xf numFmtId="0" fontId="15" fillId="39" borderId="15" xfId="0" applyFont="1" applyFill="1" applyBorder="1" applyAlignment="1">
      <alignment vertical="center" wrapText="1"/>
    </xf>
    <xf numFmtId="0" fontId="2" fillId="39" borderId="15" xfId="0" applyFont="1" applyFill="1" applyBorder="1" applyAlignment="1">
      <alignment horizontal="center" vertical="center" wrapText="1"/>
    </xf>
    <xf numFmtId="0" fontId="5" fillId="39" borderId="15" xfId="0" applyFont="1" applyFill="1" applyBorder="1" applyAlignment="1">
      <alignment vertical="center" wrapText="1"/>
    </xf>
    <xf numFmtId="4" fontId="2" fillId="39" borderId="15" xfId="0" applyNumberFormat="1" applyFont="1" applyFill="1" applyBorder="1" applyAlignment="1">
      <alignment horizontal="right" wrapText="1"/>
    </xf>
    <xf numFmtId="0" fontId="17" fillId="39" borderId="15" xfId="0" applyFont="1" applyFill="1" applyBorder="1" applyAlignment="1">
      <alignment horizontal="right" vertical="center" wrapText="1"/>
    </xf>
    <xf numFmtId="0" fontId="15" fillId="33" borderId="12" xfId="0" applyFont="1" applyFill="1" applyBorder="1" applyAlignment="1">
      <alignment horizontal="center" vertical="center" wrapText="1"/>
    </xf>
    <xf numFmtId="0" fontId="15" fillId="33" borderId="12" xfId="0" applyFont="1" applyFill="1" applyBorder="1" applyAlignment="1">
      <alignment vertical="center" wrapText="1"/>
    </xf>
    <xf numFmtId="0" fontId="13" fillId="33" borderId="12" xfId="0" applyFont="1" applyFill="1" applyBorder="1" applyAlignment="1">
      <alignment vertical="center" wrapText="1"/>
    </xf>
    <xf numFmtId="4" fontId="2" fillId="33" borderId="12" xfId="0" applyNumberFormat="1" applyFont="1" applyFill="1" applyBorder="1" applyAlignment="1">
      <alignment horizontal="right" wrapText="1"/>
    </xf>
    <xf numFmtId="0" fontId="15" fillId="33" borderId="10" xfId="0" applyFont="1" applyFill="1" applyBorder="1" applyAlignment="1">
      <alignment horizontal="center" vertical="center" wrapText="1"/>
    </xf>
    <xf numFmtId="0" fontId="15" fillId="33" borderId="10" xfId="0" applyFont="1" applyFill="1" applyBorder="1" applyAlignment="1">
      <alignment vertical="center" wrapText="1"/>
    </xf>
    <xf numFmtId="0" fontId="13" fillId="33" borderId="10" xfId="0" applyFont="1" applyFill="1" applyBorder="1" applyAlignment="1">
      <alignment vertical="center" wrapText="1"/>
    </xf>
    <xf numFmtId="4" fontId="2" fillId="33" borderId="10" xfId="0" applyNumberFormat="1" applyFont="1" applyFill="1" applyBorder="1" applyAlignment="1">
      <alignment horizontal="right" wrapText="1"/>
    </xf>
    <xf numFmtId="49" fontId="15" fillId="33" borderId="12" xfId="0" applyNumberFormat="1" applyFont="1" applyFill="1" applyBorder="1" applyAlignment="1">
      <alignment horizontal="left"/>
    </xf>
    <xf numFmtId="49" fontId="113" fillId="33" borderId="10" xfId="0" applyNumberFormat="1" applyFont="1" applyFill="1" applyBorder="1" applyAlignment="1">
      <alignment horizontal="left"/>
    </xf>
    <xf numFmtId="49" fontId="15" fillId="33" borderId="10" xfId="0" applyNumberFormat="1" applyFont="1" applyFill="1" applyBorder="1" applyAlignment="1">
      <alignment horizontal="left"/>
    </xf>
    <xf numFmtId="0" fontId="13" fillId="33" borderId="10" xfId="0" applyFont="1" applyFill="1" applyBorder="1" applyAlignment="1">
      <alignment horizontal="left" vertical="center"/>
    </xf>
    <xf numFmtId="4" fontId="1" fillId="33" borderId="10" xfId="0" applyNumberFormat="1" applyFont="1" applyFill="1" applyBorder="1" applyAlignment="1">
      <alignment horizontal="right"/>
    </xf>
    <xf numFmtId="49" fontId="15" fillId="40" borderId="10" xfId="0" applyNumberFormat="1" applyFont="1" applyFill="1" applyBorder="1" applyAlignment="1">
      <alignment horizontal="center" vertical="center"/>
    </xf>
    <xf numFmtId="0" fontId="1" fillId="0" borderId="41" xfId="0" applyFont="1" applyBorder="1" applyAlignment="1">
      <alignment vertical="center" wrapText="1"/>
    </xf>
    <xf numFmtId="49" fontId="15" fillId="0" borderId="10" xfId="0" applyNumberFormat="1" applyFont="1" applyBorder="1" applyAlignment="1">
      <alignment horizontal="left"/>
    </xf>
    <xf numFmtId="0" fontId="13" fillId="0" borderId="10" xfId="0" applyFont="1" applyBorder="1" applyAlignment="1">
      <alignment horizontal="justify" vertical="top" wrapText="1"/>
    </xf>
    <xf numFmtId="0" fontId="13" fillId="0" borderId="24" xfId="0" applyFont="1" applyBorder="1" applyAlignment="1">
      <alignment horizontal="center" vertical="center"/>
    </xf>
    <xf numFmtId="0" fontId="27" fillId="0" borderId="11" xfId="0" applyFont="1" applyBorder="1" applyAlignment="1">
      <alignment horizontal="center" vertical="center" wrapText="1"/>
    </xf>
    <xf numFmtId="0" fontId="110" fillId="0" borderId="11" xfId="0" applyFont="1" applyBorder="1" applyAlignment="1">
      <alignment horizontal="left" vertical="center" wrapText="1"/>
    </xf>
    <xf numFmtId="49" fontId="2" fillId="0" borderId="11" xfId="0" applyNumberFormat="1" applyFont="1" applyBorder="1" applyAlignment="1">
      <alignment horizontal="center" vertical="center"/>
    </xf>
    <xf numFmtId="0" fontId="13" fillId="0" borderId="42" xfId="0" applyFont="1" applyBorder="1" applyAlignment="1">
      <alignment horizontal="left" vertical="center" wrapText="1"/>
    </xf>
    <xf numFmtId="4" fontId="98" fillId="0" borderId="11" xfId="0" applyNumberFormat="1" applyFont="1" applyBorder="1" applyAlignment="1">
      <alignment horizontal="right" wrapText="1"/>
    </xf>
    <xf numFmtId="4" fontId="1" fillId="0" borderId="11" xfId="0" applyNumberFormat="1" applyFont="1" applyBorder="1" applyAlignment="1">
      <alignment horizontal="right" wrapText="1"/>
    </xf>
    <xf numFmtId="0" fontId="107" fillId="39" borderId="69" xfId="0" applyFont="1" applyFill="1" applyBorder="1" applyAlignment="1">
      <alignment/>
    </xf>
    <xf numFmtId="49" fontId="15" fillId="39" borderId="30" xfId="0" applyNumberFormat="1" applyFont="1" applyFill="1" applyBorder="1" applyAlignment="1">
      <alignment/>
    </xf>
    <xf numFmtId="49" fontId="15" fillId="33" borderId="10" xfId="0" applyNumberFormat="1" applyFont="1" applyFill="1" applyBorder="1" applyAlignment="1">
      <alignment/>
    </xf>
    <xf numFmtId="0" fontId="13" fillId="33" borderId="10" xfId="0" applyFont="1" applyFill="1" applyBorder="1" applyAlignment="1">
      <alignment vertical="center"/>
    </xf>
    <xf numFmtId="0" fontId="27" fillId="0" borderId="16" xfId="0" applyFont="1" applyBorder="1" applyAlignment="1">
      <alignment horizontal="center" vertical="center" wrapText="1"/>
    </xf>
    <xf numFmtId="49" fontId="15" fillId="0" borderId="16" xfId="0" applyNumberFormat="1" applyFont="1" applyBorder="1" applyAlignment="1">
      <alignment/>
    </xf>
    <xf numFmtId="0" fontId="13" fillId="0" borderId="10" xfId="0" applyFont="1" applyBorder="1" applyAlignment="1">
      <alignment vertical="center"/>
    </xf>
    <xf numFmtId="0" fontId="13" fillId="0" borderId="10" xfId="0" applyFont="1" applyBorder="1" applyAlignment="1">
      <alignment horizontal="justify" vertical="center" wrapText="1"/>
    </xf>
    <xf numFmtId="0" fontId="13" fillId="0" borderId="42" xfId="0" applyFont="1" applyBorder="1" applyAlignment="1">
      <alignment vertical="center" wrapText="1"/>
    </xf>
    <xf numFmtId="49" fontId="15" fillId="33" borderId="12" xfId="0" applyNumberFormat="1" applyFont="1" applyFill="1" applyBorder="1" applyAlignment="1">
      <alignment/>
    </xf>
    <xf numFmtId="0" fontId="13" fillId="33" borderId="12" xfId="0" applyFont="1" applyFill="1" applyBorder="1" applyAlignment="1">
      <alignment horizontal="left" vertical="center" wrapText="1"/>
    </xf>
    <xf numFmtId="0" fontId="13" fillId="33" borderId="59" xfId="0" applyFont="1" applyFill="1" applyBorder="1" applyAlignment="1">
      <alignment horizontal="center" vertical="center"/>
    </xf>
    <xf numFmtId="49" fontId="15" fillId="33" borderId="0" xfId="0" applyNumberFormat="1" applyFont="1" applyFill="1" applyAlignment="1">
      <alignment/>
    </xf>
    <xf numFmtId="0" fontId="13" fillId="33" borderId="0" xfId="0" applyFont="1" applyFill="1" applyAlignment="1">
      <alignment horizontal="left" wrapText="1"/>
    </xf>
    <xf numFmtId="4" fontId="1" fillId="33" borderId="0" xfId="0" applyNumberFormat="1" applyFont="1" applyFill="1" applyAlignment="1">
      <alignment horizontal="right" wrapText="1"/>
    </xf>
    <xf numFmtId="0" fontId="13" fillId="39" borderId="25" xfId="0" applyFont="1" applyFill="1" applyBorder="1" applyAlignment="1">
      <alignment horizontal="center" vertical="center"/>
    </xf>
    <xf numFmtId="0" fontId="13" fillId="0" borderId="14" xfId="0" applyFont="1" applyBorder="1" applyAlignment="1">
      <alignment horizontal="center" vertical="center"/>
    </xf>
    <xf numFmtId="49" fontId="15" fillId="0" borderId="12"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3" fillId="39" borderId="24" xfId="0" applyFont="1" applyFill="1" applyBorder="1" applyAlignment="1">
      <alignment horizontal="center" vertical="center"/>
    </xf>
    <xf numFmtId="49" fontId="15" fillId="39" borderId="11" xfId="0" applyNumberFormat="1" applyFont="1" applyFill="1" applyBorder="1" applyAlignment="1">
      <alignment horizontal="center" vertical="center"/>
    </xf>
    <xf numFmtId="49" fontId="15" fillId="39" borderId="11" xfId="0" applyNumberFormat="1" applyFont="1" applyFill="1" applyBorder="1" applyAlignment="1">
      <alignment horizontal="center"/>
    </xf>
    <xf numFmtId="49" fontId="2" fillId="39" borderId="11" xfId="0" applyNumberFormat="1" applyFont="1" applyFill="1" applyBorder="1" applyAlignment="1">
      <alignment horizontal="center" vertical="center"/>
    </xf>
    <xf numFmtId="0" fontId="5" fillId="39" borderId="11" xfId="0" applyFont="1" applyFill="1" applyBorder="1" applyAlignment="1">
      <alignment horizontal="left" wrapText="1"/>
    </xf>
    <xf numFmtId="4" fontId="2" fillId="39" borderId="11" xfId="0" applyNumberFormat="1" applyFont="1" applyFill="1" applyBorder="1" applyAlignment="1">
      <alignment horizontal="right" wrapText="1"/>
    </xf>
    <xf numFmtId="0" fontId="13" fillId="33" borderId="59" xfId="0" applyFont="1" applyFill="1" applyBorder="1" applyAlignment="1">
      <alignment horizontal="left" wrapText="1"/>
    </xf>
    <xf numFmtId="0" fontId="17" fillId="39" borderId="30"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5" fillId="33" borderId="93" xfId="0" applyFont="1" applyFill="1" applyBorder="1" applyAlignment="1">
      <alignment wrapText="1"/>
    </xf>
    <xf numFmtId="0" fontId="15" fillId="33" borderId="93" xfId="0" applyFont="1" applyFill="1" applyBorder="1" applyAlignment="1">
      <alignment horizontal="center" vertical="center" wrapText="1"/>
    </xf>
    <xf numFmtId="0" fontId="5" fillId="33" borderId="40" xfId="0" applyFont="1" applyFill="1" applyBorder="1" applyAlignment="1">
      <alignment wrapText="1"/>
    </xf>
    <xf numFmtId="4" fontId="2" fillId="33" borderId="40" xfId="0" applyNumberFormat="1" applyFont="1" applyFill="1" applyBorder="1" applyAlignment="1">
      <alignment horizontal="right" wrapText="1"/>
    </xf>
    <xf numFmtId="0" fontId="13" fillId="33" borderId="10" xfId="0" applyFont="1" applyFill="1" applyBorder="1" applyAlignment="1">
      <alignment wrapText="1"/>
    </xf>
    <xf numFmtId="0" fontId="15" fillId="33" borderId="0" xfId="0" applyFont="1" applyFill="1" applyAlignment="1">
      <alignment horizontal="center" vertical="center"/>
    </xf>
    <xf numFmtId="0" fontId="15" fillId="33" borderId="94" xfId="0" applyFont="1" applyFill="1" applyBorder="1" applyAlignment="1">
      <alignment horizontal="center" vertical="center" wrapText="1"/>
    </xf>
    <xf numFmtId="0" fontId="5" fillId="33" borderId="41" xfId="0" applyFont="1" applyFill="1" applyBorder="1" applyAlignment="1">
      <alignment wrapText="1"/>
    </xf>
    <xf numFmtId="0" fontId="15" fillId="33" borderId="41" xfId="0" applyFont="1" applyFill="1" applyBorder="1" applyAlignment="1">
      <alignment horizontal="center" vertical="center" wrapText="1"/>
    </xf>
    <xf numFmtId="0" fontId="5" fillId="33" borderId="41" xfId="0" applyFont="1" applyFill="1" applyBorder="1" applyAlignment="1">
      <alignment vertical="center" wrapText="1"/>
    </xf>
    <xf numFmtId="4" fontId="1" fillId="33" borderId="43" xfId="0" applyNumberFormat="1" applyFont="1" applyFill="1" applyBorder="1" applyAlignment="1">
      <alignment wrapText="1"/>
    </xf>
    <xf numFmtId="49" fontId="15" fillId="0" borderId="10" xfId="0" applyNumberFormat="1" applyFont="1" applyBorder="1" applyAlignment="1">
      <alignment/>
    </xf>
    <xf numFmtId="0" fontId="27" fillId="39" borderId="30" xfId="0" applyFont="1" applyFill="1" applyBorder="1" applyAlignment="1">
      <alignment horizontal="center" vertical="center" wrapText="1"/>
    </xf>
    <xf numFmtId="0" fontId="5" fillId="39" borderId="30" xfId="0" applyFont="1" applyFill="1" applyBorder="1" applyAlignment="1">
      <alignment wrapText="1"/>
    </xf>
    <xf numFmtId="0" fontId="5" fillId="33" borderId="40" xfId="0" applyFont="1" applyFill="1" applyBorder="1" applyAlignment="1">
      <alignment vertical="center" wrapText="1"/>
    </xf>
    <xf numFmtId="4" fontId="1" fillId="41" borderId="10" xfId="0" applyNumberFormat="1" applyFont="1" applyFill="1" applyBorder="1" applyAlignment="1">
      <alignment horizontal="right" wrapText="1"/>
    </xf>
    <xf numFmtId="49" fontId="15" fillId="33" borderId="16" xfId="0" applyNumberFormat="1" applyFont="1" applyFill="1" applyBorder="1" applyAlignment="1">
      <alignment horizontal="center" vertical="center"/>
    </xf>
    <xf numFmtId="49" fontId="15" fillId="33" borderId="16" xfId="0" applyNumberFormat="1" applyFont="1" applyFill="1" applyBorder="1" applyAlignment="1">
      <alignment horizontal="center"/>
    </xf>
    <xf numFmtId="0" fontId="13" fillId="33" borderId="52" xfId="0" applyFont="1" applyFill="1" applyBorder="1" applyAlignment="1">
      <alignment vertical="top" wrapText="1"/>
    </xf>
    <xf numFmtId="4" fontId="1" fillId="33" borderId="52" xfId="0" applyNumberFormat="1" applyFont="1" applyFill="1" applyBorder="1" applyAlignment="1">
      <alignment horizontal="right" wrapText="1"/>
    </xf>
    <xf numFmtId="4" fontId="1" fillId="33" borderId="16" xfId="0" applyNumberFormat="1" applyFont="1" applyFill="1" applyBorder="1" applyAlignment="1">
      <alignment wrapText="1"/>
    </xf>
    <xf numFmtId="0" fontId="13" fillId="39" borderId="26" xfId="0" applyFont="1" applyFill="1" applyBorder="1" applyAlignment="1">
      <alignment horizontal="center" vertical="center"/>
    </xf>
    <xf numFmtId="49" fontId="15" fillId="39" borderId="47" xfId="0" applyNumberFormat="1" applyFont="1" applyFill="1" applyBorder="1" applyAlignment="1">
      <alignment horizontal="center" vertical="center"/>
    </xf>
    <xf numFmtId="49" fontId="2" fillId="39" borderId="47" xfId="0" applyNumberFormat="1" applyFont="1" applyFill="1" applyBorder="1" applyAlignment="1">
      <alignment horizontal="center" vertical="center"/>
    </xf>
    <xf numFmtId="0" fontId="5" fillId="39" borderId="47" xfId="0" applyFont="1" applyFill="1" applyBorder="1" applyAlignment="1">
      <alignment horizontal="left" wrapText="1"/>
    </xf>
    <xf numFmtId="4" fontId="2" fillId="39" borderId="47" xfId="0" applyNumberFormat="1" applyFont="1" applyFill="1" applyBorder="1" applyAlignment="1">
      <alignment horizontal="right" wrapText="1"/>
    </xf>
    <xf numFmtId="0" fontId="27" fillId="33" borderId="0" xfId="0" applyFont="1" applyFill="1" applyAlignment="1">
      <alignment horizontal="center" vertical="center"/>
    </xf>
    <xf numFmtId="0" fontId="27" fillId="37" borderId="68" xfId="0" applyFont="1" applyFill="1" applyBorder="1" applyAlignment="1">
      <alignment horizontal="center" vertical="center"/>
    </xf>
    <xf numFmtId="49" fontId="15" fillId="37" borderId="69" xfId="0" applyNumberFormat="1" applyFont="1" applyFill="1" applyBorder="1" applyAlignment="1">
      <alignment horizontal="center" vertical="center" wrapText="1"/>
    </xf>
    <xf numFmtId="49" fontId="15" fillId="37" borderId="69" xfId="0" applyNumberFormat="1" applyFont="1" applyFill="1" applyBorder="1" applyAlignment="1">
      <alignment horizontal="center" wrapText="1"/>
    </xf>
    <xf numFmtId="49" fontId="2" fillId="37" borderId="69" xfId="0" applyNumberFormat="1" applyFont="1" applyFill="1" applyBorder="1" applyAlignment="1">
      <alignment horizontal="center" vertical="center"/>
    </xf>
    <xf numFmtId="0" fontId="5" fillId="37" borderId="69" xfId="0" applyFont="1" applyFill="1" applyBorder="1" applyAlignment="1">
      <alignment horizontal="left" wrapText="1"/>
    </xf>
    <xf numFmtId="4" fontId="2" fillId="37" borderId="29" xfId="0" applyNumberFormat="1" applyFont="1" applyFill="1" applyBorder="1" applyAlignment="1">
      <alignment horizontal="right" wrapText="1"/>
    </xf>
    <xf numFmtId="4" fontId="5" fillId="37" borderId="29" xfId="0" applyNumberFormat="1" applyFont="1" applyFill="1" applyBorder="1" applyAlignment="1">
      <alignment horizontal="right" wrapText="1"/>
    </xf>
    <xf numFmtId="49" fontId="15" fillId="0" borderId="0" xfId="0" applyNumberFormat="1" applyFont="1" applyAlignment="1">
      <alignment horizontal="center" vertical="center"/>
    </xf>
    <xf numFmtId="49" fontId="15" fillId="0" borderId="0" xfId="0" applyNumberFormat="1" applyFont="1" applyAlignment="1">
      <alignment horizontal="center"/>
    </xf>
    <xf numFmtId="49" fontId="2" fillId="0" borderId="0" xfId="0" applyNumberFormat="1" applyFont="1" applyAlignment="1">
      <alignment horizontal="center" vertical="center"/>
    </xf>
    <xf numFmtId="0" fontId="27" fillId="41" borderId="0" xfId="0" applyFont="1" applyFill="1" applyAlignment="1">
      <alignment horizontal="center" vertical="center"/>
    </xf>
    <xf numFmtId="2" fontId="114" fillId="41" borderId="0" xfId="0" applyNumberFormat="1" applyFont="1" applyFill="1" applyAlignment="1">
      <alignment vertical="center" wrapText="1"/>
    </xf>
    <xf numFmtId="0" fontId="13" fillId="39" borderId="61" xfId="0" applyFont="1" applyFill="1" applyBorder="1" applyAlignment="1">
      <alignment horizontal="center" vertical="center"/>
    </xf>
    <xf numFmtId="0" fontId="15" fillId="39" borderId="59" xfId="0" applyFont="1" applyFill="1" applyBorder="1" applyAlignment="1">
      <alignment horizontal="center" vertical="center"/>
    </xf>
    <xf numFmtId="0" fontId="15" fillId="39" borderId="0" xfId="0" applyFont="1" applyFill="1" applyAlignment="1">
      <alignment wrapText="1"/>
    </xf>
    <xf numFmtId="0" fontId="2" fillId="39" borderId="0" xfId="0" applyFont="1" applyFill="1" applyAlignment="1">
      <alignment horizontal="center" vertical="center" wrapText="1"/>
    </xf>
    <xf numFmtId="4" fontId="2" fillId="39" borderId="59" xfId="0" applyNumberFormat="1" applyFont="1" applyFill="1" applyBorder="1" applyAlignment="1">
      <alignment horizontal="right" wrapText="1"/>
    </xf>
    <xf numFmtId="0" fontId="15" fillId="33" borderId="10" xfId="0" applyFont="1" applyFill="1" applyBorder="1" applyAlignment="1">
      <alignment horizontal="center" vertical="center"/>
    </xf>
    <xf numFmtId="0" fontId="15" fillId="33" borderId="10" xfId="0" applyFont="1" applyFill="1" applyBorder="1" applyAlignment="1">
      <alignment wrapText="1"/>
    </xf>
    <xf numFmtId="1" fontId="2" fillId="33" borderId="10" xfId="0" applyNumberFormat="1" applyFont="1" applyFill="1" applyBorder="1" applyAlignment="1">
      <alignment horizontal="center" vertical="center" wrapText="1"/>
    </xf>
    <xf numFmtId="0" fontId="13" fillId="33" borderId="82" xfId="0" applyFont="1" applyFill="1" applyBorder="1" applyAlignment="1">
      <alignment vertical="center" wrapText="1"/>
    </xf>
    <xf numFmtId="4" fontId="1" fillId="33" borderId="82" xfId="0" applyNumberFormat="1" applyFont="1" applyFill="1" applyBorder="1" applyAlignment="1">
      <alignment horizontal="right" wrapText="1"/>
    </xf>
    <xf numFmtId="49" fontId="15" fillId="39" borderId="41" xfId="0" applyNumberFormat="1" applyFont="1" applyFill="1" applyBorder="1" applyAlignment="1">
      <alignment horizontal="center"/>
    </xf>
    <xf numFmtId="4" fontId="2" fillId="39" borderId="53" xfId="0" applyNumberFormat="1" applyFont="1" applyFill="1" applyBorder="1" applyAlignment="1">
      <alignment horizontal="right" wrapText="1"/>
    </xf>
    <xf numFmtId="4" fontId="1" fillId="39" borderId="53" xfId="0" applyNumberFormat="1" applyFont="1" applyFill="1" applyBorder="1" applyAlignment="1">
      <alignment horizontal="right" wrapText="1"/>
    </xf>
    <xf numFmtId="0" fontId="5" fillId="33" borderId="23" xfId="0" applyFont="1" applyFill="1" applyBorder="1" applyAlignment="1">
      <alignment horizontal="center" vertical="center"/>
    </xf>
    <xf numFmtId="0" fontId="13" fillId="0" borderId="10" xfId="0" applyFont="1" applyBorder="1" applyAlignment="1">
      <alignment horizontal="left" wrapText="1"/>
    </xf>
    <xf numFmtId="0" fontId="13" fillId="33" borderId="41" xfId="0" applyFont="1" applyFill="1" applyBorder="1" applyAlignment="1">
      <alignment vertical="top" wrapText="1"/>
    </xf>
    <xf numFmtId="4" fontId="1" fillId="33" borderId="41" xfId="0" applyNumberFormat="1" applyFont="1" applyFill="1" applyBorder="1" applyAlignment="1">
      <alignment horizontal="right" wrapText="1"/>
    </xf>
    <xf numFmtId="0" fontId="5" fillId="0" borderId="23" xfId="0" applyFont="1" applyBorder="1" applyAlignment="1">
      <alignment horizontal="center" vertical="center"/>
    </xf>
    <xf numFmtId="0" fontId="15" fillId="0" borderId="10" xfId="0" applyFont="1" applyBorder="1" applyAlignment="1">
      <alignment horizontal="center" vertical="center" wrapText="1"/>
    </xf>
    <xf numFmtId="0" fontId="27" fillId="33" borderId="10" xfId="0" applyFont="1" applyFill="1" applyBorder="1" applyAlignment="1">
      <alignment vertical="center" wrapText="1"/>
    </xf>
    <xf numFmtId="0" fontId="13" fillId="0" borderId="10" xfId="0" applyFont="1" applyBorder="1" applyAlignment="1">
      <alignment horizontal="left" vertical="center" wrapText="1"/>
    </xf>
    <xf numFmtId="0" fontId="5" fillId="39" borderId="23" xfId="0" applyFont="1" applyFill="1" applyBorder="1" applyAlignment="1">
      <alignment horizontal="center" vertical="center"/>
    </xf>
    <xf numFmtId="49" fontId="15" fillId="39" borderId="10" xfId="0" applyNumberFormat="1" applyFont="1" applyFill="1" applyBorder="1" applyAlignment="1">
      <alignment horizontal="center"/>
    </xf>
    <xf numFmtId="0" fontId="5" fillId="39" borderId="41" xfId="0" applyFont="1" applyFill="1" applyBorder="1" applyAlignment="1">
      <alignment vertical="center" wrapText="1"/>
    </xf>
    <xf numFmtId="4" fontId="2" fillId="39" borderId="41" xfId="0" applyNumberFormat="1" applyFont="1" applyFill="1" applyBorder="1" applyAlignment="1">
      <alignment horizontal="right" wrapText="1"/>
    </xf>
    <xf numFmtId="4" fontId="1" fillId="0" borderId="41" xfId="0" applyNumberFormat="1" applyFont="1" applyBorder="1" applyAlignment="1">
      <alignment horizontal="right" wrapText="1"/>
    </xf>
    <xf numFmtId="49" fontId="15" fillId="39" borderId="10" xfId="0" applyNumberFormat="1" applyFont="1" applyFill="1" applyBorder="1" applyAlignment="1">
      <alignment/>
    </xf>
    <xf numFmtId="0" fontId="13" fillId="0" borderId="52" xfId="0" applyFont="1" applyBorder="1" applyAlignment="1">
      <alignment vertical="center" wrapText="1"/>
    </xf>
    <xf numFmtId="4" fontId="1" fillId="0" borderId="52" xfId="0" applyNumberFormat="1" applyFont="1" applyBorder="1" applyAlignment="1">
      <alignment horizontal="right" wrapText="1"/>
    </xf>
    <xf numFmtId="0" fontId="5" fillId="39" borderId="24" xfId="0" applyFont="1" applyFill="1" applyBorder="1" applyAlignment="1">
      <alignment horizontal="center" vertical="center"/>
    </xf>
    <xf numFmtId="49" fontId="5" fillId="0" borderId="0" xfId="0" applyNumberFormat="1" applyFont="1" applyAlignment="1">
      <alignment horizontal="center" vertical="center"/>
    </xf>
    <xf numFmtId="4" fontId="2" fillId="0" borderId="0" xfId="0" applyNumberFormat="1" applyFont="1" applyAlignment="1">
      <alignment horizontal="right" wrapText="1"/>
    </xf>
    <xf numFmtId="0" fontId="13" fillId="39" borderId="60" xfId="0" applyFont="1" applyFill="1" applyBorder="1" applyAlignment="1">
      <alignment horizontal="center" vertical="center"/>
    </xf>
    <xf numFmtId="0" fontId="15" fillId="39" borderId="46" xfId="0" applyFont="1" applyFill="1" applyBorder="1" applyAlignment="1">
      <alignment horizontal="center" vertical="center" wrapText="1"/>
    </xf>
    <xf numFmtId="0" fontId="15" fillId="39" borderId="46" xfId="0" applyFont="1" applyFill="1" applyBorder="1" applyAlignment="1">
      <alignment vertical="center" wrapText="1"/>
    </xf>
    <xf numFmtId="0" fontId="2" fillId="39" borderId="46" xfId="0" applyFont="1" applyFill="1" applyBorder="1" applyAlignment="1">
      <alignment horizontal="center" vertical="center" wrapText="1"/>
    </xf>
    <xf numFmtId="4" fontId="2" fillId="39" borderId="46" xfId="0" applyNumberFormat="1" applyFont="1" applyFill="1" applyBorder="1" applyAlignment="1">
      <alignment horizontal="right" wrapText="1"/>
    </xf>
    <xf numFmtId="0" fontId="17" fillId="39" borderId="46" xfId="0" applyFont="1" applyFill="1" applyBorder="1" applyAlignment="1">
      <alignment horizontal="right" wrapText="1"/>
    </xf>
    <xf numFmtId="0" fontId="2" fillId="39" borderId="10" xfId="0" applyFont="1" applyFill="1" applyBorder="1" applyAlignment="1">
      <alignment horizontal="center" vertical="center" wrapText="1"/>
    </xf>
    <xf numFmtId="4" fontId="17" fillId="39" borderId="10" xfId="0" applyNumberFormat="1" applyFont="1" applyFill="1" applyBorder="1" applyAlignment="1">
      <alignment horizontal="right" wrapText="1"/>
    </xf>
    <xf numFmtId="0" fontId="15" fillId="0" borderId="10" xfId="0" applyFont="1" applyBorder="1" applyAlignment="1">
      <alignment horizontal="center" vertical="center"/>
    </xf>
    <xf numFmtId="0" fontId="2" fillId="33" borderId="10" xfId="0" applyFont="1" applyFill="1" applyBorder="1" applyAlignment="1">
      <alignment horizontal="center" vertical="center" wrapText="1"/>
    </xf>
    <xf numFmtId="0" fontId="5" fillId="39" borderId="41" xfId="0" applyFont="1" applyFill="1" applyBorder="1" applyAlignment="1">
      <alignment horizontal="left" vertical="center" wrapText="1"/>
    </xf>
    <xf numFmtId="1" fontId="15" fillId="0" borderId="10" xfId="0" applyNumberFormat="1" applyFont="1" applyBorder="1" applyAlignment="1">
      <alignment horizontal="center" vertical="center" wrapText="1"/>
    </xf>
    <xf numFmtId="0" fontId="13" fillId="0" borderId="41" xfId="0" applyFont="1" applyBorder="1" applyAlignment="1">
      <alignment horizontal="left" vertical="center" wrapText="1"/>
    </xf>
    <xf numFmtId="0" fontId="5" fillId="39" borderId="52" xfId="0" applyFont="1" applyFill="1" applyBorder="1" applyAlignment="1">
      <alignment horizontal="left" vertical="center" wrapText="1"/>
    </xf>
    <xf numFmtId="4" fontId="2" fillId="39" borderId="52" xfId="0" applyNumberFormat="1" applyFont="1" applyFill="1" applyBorder="1" applyAlignment="1">
      <alignment horizontal="right" wrapText="1"/>
    </xf>
    <xf numFmtId="0" fontId="13" fillId="0" borderId="52" xfId="0" applyFont="1" applyBorder="1" applyAlignment="1">
      <alignment horizontal="left" vertical="center" wrapText="1"/>
    </xf>
    <xf numFmtId="0" fontId="13" fillId="0" borderId="0" xfId="0" applyFont="1" applyAlignment="1">
      <alignment horizontal="center" vertical="center"/>
    </xf>
    <xf numFmtId="0" fontId="27" fillId="0" borderId="0" xfId="0" applyFont="1" applyAlignment="1">
      <alignment horizontal="center" vertical="center" wrapText="1"/>
    </xf>
    <xf numFmtId="0" fontId="110" fillId="0" borderId="0" xfId="0" applyFont="1" applyAlignment="1">
      <alignment horizontal="left" vertical="center" wrapText="1"/>
    </xf>
    <xf numFmtId="0" fontId="13" fillId="0" borderId="0" xfId="0" applyFont="1" applyAlignment="1">
      <alignment vertical="center" wrapText="1"/>
    </xf>
    <xf numFmtId="4" fontId="1" fillId="0" borderId="0" xfId="0" applyNumberFormat="1" applyFont="1" applyAlignment="1">
      <alignment horizontal="right"/>
    </xf>
    <xf numFmtId="0" fontId="110" fillId="39" borderId="30" xfId="0" applyFont="1" applyFill="1" applyBorder="1" applyAlignment="1">
      <alignment horizontal="left" vertical="center" wrapText="1"/>
    </xf>
    <xf numFmtId="4" fontId="2" fillId="39" borderId="30" xfId="0" applyNumberFormat="1" applyFont="1" applyFill="1" applyBorder="1" applyAlignment="1">
      <alignment horizontal="right"/>
    </xf>
    <xf numFmtId="4" fontId="1" fillId="0" borderId="0" xfId="0" applyNumberFormat="1" applyFont="1" applyAlignment="1">
      <alignment horizontal="right" vertical="center"/>
    </xf>
    <xf numFmtId="0" fontId="13" fillId="41" borderId="25" xfId="0" applyFont="1" applyFill="1" applyBorder="1" applyAlignment="1">
      <alignment horizontal="center" vertical="center"/>
    </xf>
    <xf numFmtId="0" fontId="27" fillId="41" borderId="30" xfId="0" applyFont="1" applyFill="1" applyBorder="1" applyAlignment="1">
      <alignment horizontal="center" vertical="center" wrapText="1"/>
    </xf>
    <xf numFmtId="0" fontId="110" fillId="41" borderId="30" xfId="0" applyFont="1" applyFill="1" applyBorder="1" applyAlignment="1">
      <alignment horizontal="left" vertical="center" wrapText="1"/>
    </xf>
    <xf numFmtId="49" fontId="2" fillId="41" borderId="30" xfId="0" applyNumberFormat="1" applyFont="1" applyFill="1" applyBorder="1" applyAlignment="1">
      <alignment horizontal="center" vertical="center"/>
    </xf>
    <xf numFmtId="0" fontId="111" fillId="41" borderId="30" xfId="0" applyFont="1" applyFill="1" applyBorder="1" applyAlignment="1">
      <alignment vertical="center" wrapText="1"/>
    </xf>
    <xf numFmtId="4" fontId="99" fillId="41" borderId="30" xfId="0" applyNumberFormat="1" applyFont="1" applyFill="1" applyBorder="1" applyAlignment="1">
      <alignment horizontal="right" wrapText="1"/>
    </xf>
    <xf numFmtId="4" fontId="2" fillId="41" borderId="30" xfId="0" applyNumberFormat="1" applyFont="1" applyFill="1" applyBorder="1" applyAlignment="1">
      <alignment horizontal="right" vertical="center"/>
    </xf>
    <xf numFmtId="0" fontId="5" fillId="0" borderId="0" xfId="0" applyFont="1" applyAlignment="1">
      <alignment horizontal="left" wrapText="1"/>
    </xf>
    <xf numFmtId="0" fontId="13" fillId="0" borderId="0" xfId="0" applyFont="1" applyAlignment="1">
      <alignment horizontal="left"/>
    </xf>
    <xf numFmtId="0" fontId="27" fillId="32" borderId="0" xfId="0" applyFont="1" applyFill="1" applyAlignment="1">
      <alignment horizontal="center" vertical="center"/>
    </xf>
    <xf numFmtId="0" fontId="15" fillId="33" borderId="0" xfId="0" applyFont="1" applyFill="1" applyAlignment="1">
      <alignment horizontal="center"/>
    </xf>
    <xf numFmtId="0" fontId="2" fillId="33" borderId="0" xfId="0" applyFont="1" applyFill="1" applyAlignment="1">
      <alignment horizontal="center" vertical="center"/>
    </xf>
    <xf numFmtId="0" fontId="13" fillId="33" borderId="0" xfId="0" applyFont="1" applyFill="1" applyAlignment="1">
      <alignment horizontal="left"/>
    </xf>
    <xf numFmtId="4" fontId="1" fillId="33" borderId="0" xfId="0" applyNumberFormat="1" applyFont="1" applyFill="1" applyAlignment="1">
      <alignment horizontal="right"/>
    </xf>
    <xf numFmtId="0" fontId="1" fillId="33" borderId="0" xfId="0" applyFont="1" applyFill="1" applyAlignment="1">
      <alignment horizontal="right"/>
    </xf>
    <xf numFmtId="4" fontId="99" fillId="0" borderId="0" xfId="0" applyNumberFormat="1" applyFont="1" applyAlignment="1">
      <alignment horizontal="right" vertical="center" wrapText="1"/>
    </xf>
    <xf numFmtId="4" fontId="27" fillId="0" borderId="0" xfId="0" applyNumberFormat="1" applyFont="1" applyAlignment="1">
      <alignment/>
    </xf>
    <xf numFmtId="4" fontId="27" fillId="0" borderId="0" xfId="0" applyNumberFormat="1" applyFont="1" applyAlignment="1">
      <alignment horizontal="center"/>
    </xf>
    <xf numFmtId="0" fontId="27" fillId="33" borderId="0" xfId="0" applyFont="1" applyFill="1" applyAlignment="1">
      <alignment/>
    </xf>
    <xf numFmtId="4" fontId="99" fillId="39" borderId="30" xfId="0" applyNumberFormat="1" applyFont="1" applyFill="1" applyBorder="1" applyAlignment="1">
      <alignment horizontal="center" vertical="center" wrapText="1"/>
    </xf>
    <xf numFmtId="4" fontId="2" fillId="39" borderId="30" xfId="0" applyNumberFormat="1" applyFont="1" applyFill="1" applyBorder="1" applyAlignment="1">
      <alignment horizontal="center" vertical="center" wrapText="1"/>
    </xf>
    <xf numFmtId="1" fontId="15" fillId="39" borderId="30" xfId="0" applyNumberFormat="1" applyFont="1" applyFill="1" applyBorder="1" applyAlignment="1">
      <alignment horizontal="center"/>
    </xf>
    <xf numFmtId="4" fontId="27" fillId="39" borderId="30" xfId="0" applyNumberFormat="1" applyFont="1" applyFill="1" applyBorder="1" applyAlignment="1">
      <alignment horizontal="center"/>
    </xf>
    <xf numFmtId="4" fontId="27" fillId="39" borderId="30" xfId="0" applyNumberFormat="1" applyFont="1" applyFill="1" applyBorder="1" applyAlignment="1">
      <alignment/>
    </xf>
    <xf numFmtId="0" fontId="27" fillId="39" borderId="31" xfId="0" applyFont="1" applyFill="1" applyBorder="1" applyAlignment="1">
      <alignment horizontal="center" vertical="center"/>
    </xf>
    <xf numFmtId="4" fontId="27" fillId="39" borderId="33" xfId="0" applyNumberFormat="1" applyFont="1" applyFill="1" applyBorder="1" applyAlignment="1">
      <alignment/>
    </xf>
    <xf numFmtId="4" fontId="1" fillId="39" borderId="12" xfId="0" applyNumberFormat="1" applyFont="1" applyFill="1" applyBorder="1" applyAlignment="1">
      <alignment horizontal="center" wrapText="1"/>
    </xf>
    <xf numFmtId="4" fontId="1" fillId="39" borderId="13" xfId="0" applyNumberFormat="1" applyFont="1" applyFill="1" applyBorder="1" applyAlignment="1">
      <alignment horizontal="right" wrapText="1"/>
    </xf>
    <xf numFmtId="4" fontId="27" fillId="0" borderId="32" xfId="0" applyNumberFormat="1" applyFont="1" applyBorder="1" applyAlignment="1">
      <alignment/>
    </xf>
    <xf numFmtId="4" fontId="100" fillId="33" borderId="10" xfId="0" applyNumberFormat="1" applyFont="1" applyFill="1" applyBorder="1" applyAlignment="1">
      <alignment horizontal="right" vertical="center"/>
    </xf>
    <xf numFmtId="4" fontId="1" fillId="33" borderId="10" xfId="0" applyNumberFormat="1" applyFont="1" applyFill="1" applyBorder="1" applyAlignment="1">
      <alignment horizontal="right" vertical="center"/>
    </xf>
    <xf numFmtId="4" fontId="27" fillId="0" borderId="10" xfId="0" applyNumberFormat="1" applyFont="1" applyBorder="1" applyAlignment="1">
      <alignment/>
    </xf>
    <xf numFmtId="4" fontId="27" fillId="0" borderId="10" xfId="0" applyNumberFormat="1" applyFont="1" applyBorder="1" applyAlignment="1">
      <alignment horizontal="center"/>
    </xf>
    <xf numFmtId="4" fontId="27" fillId="33" borderId="43" xfId="0" applyNumberFormat="1" applyFont="1" applyFill="1" applyBorder="1" applyAlignment="1">
      <alignment/>
    </xf>
    <xf numFmtId="0" fontId="85" fillId="33" borderId="10" xfId="52" applyFill="1" applyBorder="1" applyAlignment="1">
      <alignment vertical="top" wrapText="1"/>
    </xf>
    <xf numFmtId="4" fontId="1" fillId="39" borderId="10" xfId="0" applyNumberFormat="1" applyFont="1" applyFill="1" applyBorder="1" applyAlignment="1">
      <alignment horizontal="center" wrapText="1"/>
    </xf>
    <xf numFmtId="4" fontId="1" fillId="42" borderId="10" xfId="0" applyNumberFormat="1" applyFont="1" applyFill="1" applyBorder="1" applyAlignment="1">
      <alignment horizontal="right" wrapText="1"/>
    </xf>
    <xf numFmtId="4" fontId="1" fillId="42" borderId="43" xfId="0" applyNumberFormat="1" applyFont="1" applyFill="1" applyBorder="1" applyAlignment="1">
      <alignment horizontal="right" wrapText="1"/>
    </xf>
    <xf numFmtId="4" fontId="27" fillId="42" borderId="32" xfId="0" applyNumberFormat="1" applyFont="1" applyFill="1" applyBorder="1" applyAlignment="1">
      <alignment/>
    </xf>
    <xf numFmtId="0" fontId="13" fillId="41" borderId="23" xfId="0" applyFont="1" applyFill="1" applyBorder="1" applyAlignment="1">
      <alignment horizontal="center" vertical="center"/>
    </xf>
    <xf numFmtId="49" fontId="15" fillId="41" borderId="10" xfId="0" applyNumberFormat="1" applyFont="1" applyFill="1" applyBorder="1" applyAlignment="1">
      <alignment horizontal="center" vertical="center"/>
    </xf>
    <xf numFmtId="49" fontId="15" fillId="41" borderId="10" xfId="0" applyNumberFormat="1" applyFont="1" applyFill="1" applyBorder="1" applyAlignment="1">
      <alignment horizontal="center"/>
    </xf>
    <xf numFmtId="49" fontId="2" fillId="41" borderId="10" xfId="0" applyNumberFormat="1" applyFont="1" applyFill="1" applyBorder="1" applyAlignment="1">
      <alignment horizontal="center" vertical="center"/>
    </xf>
    <xf numFmtId="0" fontId="27" fillId="41" borderId="10" xfId="39" applyFont="1" applyFill="1" applyBorder="1" applyAlignment="1">
      <alignment horizontal="left" wrapText="1"/>
    </xf>
    <xf numFmtId="4" fontId="98" fillId="41" borderId="10" xfId="39" applyNumberFormat="1" applyFont="1" applyFill="1" applyBorder="1" applyAlignment="1">
      <alignment horizontal="right" wrapText="1"/>
    </xf>
    <xf numFmtId="4" fontId="1" fillId="41" borderId="10" xfId="39" applyNumberFormat="1" applyFont="1" applyFill="1" applyBorder="1" applyAlignment="1">
      <alignment horizontal="right" wrapText="1"/>
    </xf>
    <xf numFmtId="4" fontId="100" fillId="41" borderId="10" xfId="0" applyNumberFormat="1" applyFont="1" applyFill="1" applyBorder="1" applyAlignment="1">
      <alignment horizontal="right" vertical="center"/>
    </xf>
    <xf numFmtId="4" fontId="100" fillId="0" borderId="10" xfId="0" applyNumberFormat="1" applyFont="1" applyBorder="1" applyAlignment="1">
      <alignment horizontal="right" vertical="center"/>
    </xf>
    <xf numFmtId="4" fontId="27" fillId="33" borderId="10" xfId="0" applyNumberFormat="1" applyFont="1" applyFill="1" applyBorder="1" applyAlignment="1">
      <alignment horizontal="center"/>
    </xf>
    <xf numFmtId="0" fontId="27" fillId="41" borderId="10" xfId="0" applyFont="1" applyFill="1" applyBorder="1" applyAlignment="1">
      <alignment horizontal="left" wrapText="1"/>
    </xf>
    <xf numFmtId="4" fontId="98" fillId="41" borderId="10" xfId="0" applyNumberFormat="1" applyFont="1" applyFill="1" applyBorder="1" applyAlignment="1">
      <alignment horizontal="right" wrapText="1"/>
    </xf>
    <xf numFmtId="4" fontId="1" fillId="41" borderId="10" xfId="0" applyNumberFormat="1" applyFont="1" applyFill="1" applyBorder="1" applyAlignment="1">
      <alignment horizontal="right" vertical="center"/>
    </xf>
    <xf numFmtId="4" fontId="107" fillId="0" borderId="10" xfId="0" applyNumberFormat="1" applyFont="1" applyBorder="1" applyAlignment="1">
      <alignment/>
    </xf>
    <xf numFmtId="4" fontId="1" fillId="33" borderId="32" xfId="0" applyNumberFormat="1" applyFont="1" applyFill="1" applyBorder="1" applyAlignment="1">
      <alignment horizontal="right" wrapText="1"/>
    </xf>
    <xf numFmtId="49" fontId="113" fillId="41" borderId="10" xfId="0" applyNumberFormat="1" applyFont="1" applyFill="1" applyBorder="1" applyAlignment="1">
      <alignment horizontal="right" vertical="center"/>
    </xf>
    <xf numFmtId="0" fontId="27" fillId="41" borderId="10" xfId="0" applyFont="1" applyFill="1" applyBorder="1" applyAlignment="1">
      <alignment horizontal="left" vertical="center" wrapText="1"/>
    </xf>
    <xf numFmtId="4" fontId="1" fillId="41" borderId="10" xfId="0" applyNumberFormat="1" applyFont="1" applyFill="1" applyBorder="1" applyAlignment="1">
      <alignment horizontal="right" vertical="center" wrapText="1"/>
    </xf>
    <xf numFmtId="4" fontId="27" fillId="0" borderId="10" xfId="0" applyNumberFormat="1" applyFont="1" applyBorder="1" applyAlignment="1">
      <alignment horizontal="right" vertical="center"/>
    </xf>
    <xf numFmtId="4" fontId="27" fillId="0" borderId="32" xfId="0" applyNumberFormat="1" applyFont="1" applyBorder="1" applyAlignment="1">
      <alignment horizontal="right" vertical="center"/>
    </xf>
    <xf numFmtId="4" fontId="27" fillId="0" borderId="43" xfId="0" applyNumberFormat="1" applyFont="1" applyBorder="1" applyAlignment="1">
      <alignment/>
    </xf>
    <xf numFmtId="4" fontId="1" fillId="0" borderId="10" xfId="0" applyNumberFormat="1" applyFont="1" applyBorder="1" applyAlignment="1">
      <alignment horizontal="right" vertical="center" wrapText="1"/>
    </xf>
    <xf numFmtId="4" fontId="107" fillId="0" borderId="10" xfId="0" applyNumberFormat="1" applyFont="1" applyBorder="1" applyAlignment="1">
      <alignment horizontal="center"/>
    </xf>
    <xf numFmtId="4" fontId="107" fillId="0" borderId="32" xfId="0" applyNumberFormat="1" applyFont="1" applyBorder="1" applyAlignment="1">
      <alignment/>
    </xf>
    <xf numFmtId="4" fontId="1" fillId="39" borderId="43" xfId="0" applyNumberFormat="1" applyFont="1" applyFill="1" applyBorder="1" applyAlignment="1">
      <alignment horizontal="right" wrapText="1"/>
    </xf>
    <xf numFmtId="0" fontId="13" fillId="33" borderId="16" xfId="0" applyFont="1" applyFill="1" applyBorder="1" applyAlignment="1">
      <alignment horizontal="left" wrapText="1"/>
    </xf>
    <xf numFmtId="4" fontId="1" fillId="33" borderId="16" xfId="0" applyNumberFormat="1" applyFont="1" applyFill="1" applyBorder="1" applyAlignment="1">
      <alignment horizontal="right" wrapText="1"/>
    </xf>
    <xf numFmtId="4" fontId="2" fillId="33" borderId="16" xfId="0" applyNumberFormat="1" applyFont="1" applyFill="1" applyBorder="1" applyAlignment="1">
      <alignment horizontal="right" vertical="center" wrapText="1"/>
    </xf>
    <xf numFmtId="4" fontId="1" fillId="33" borderId="16" xfId="0" applyNumberFormat="1" applyFont="1" applyFill="1" applyBorder="1" applyAlignment="1">
      <alignment horizontal="right" vertical="center" wrapText="1"/>
    </xf>
    <xf numFmtId="4" fontId="107" fillId="0" borderId="16" xfId="0" applyNumberFormat="1" applyFont="1" applyBorder="1" applyAlignment="1">
      <alignment/>
    </xf>
    <xf numFmtId="4" fontId="107" fillId="0" borderId="16" xfId="0" applyNumberFormat="1" applyFont="1" applyBorder="1" applyAlignment="1">
      <alignment horizontal="center"/>
    </xf>
    <xf numFmtId="4" fontId="27" fillId="33" borderId="56" xfId="0" applyNumberFormat="1" applyFont="1" applyFill="1" applyBorder="1" applyAlignment="1">
      <alignment/>
    </xf>
    <xf numFmtId="4" fontId="2" fillId="39" borderId="91" xfId="0" applyNumberFormat="1" applyFont="1" applyFill="1" applyBorder="1" applyAlignment="1">
      <alignment horizontal="right" wrapText="1"/>
    </xf>
    <xf numFmtId="4" fontId="2" fillId="39" borderId="30" xfId="0" applyNumberFormat="1" applyFont="1" applyFill="1" applyBorder="1" applyAlignment="1">
      <alignment horizontal="center" wrapText="1"/>
    </xf>
    <xf numFmtId="4" fontId="2" fillId="42" borderId="30" xfId="0" applyNumberFormat="1" applyFont="1" applyFill="1" applyBorder="1" applyAlignment="1">
      <alignment horizontal="right" wrapText="1"/>
    </xf>
    <xf numFmtId="4" fontId="2" fillId="42" borderId="31" xfId="0" applyNumberFormat="1" applyFont="1" applyFill="1" applyBorder="1" applyAlignment="1">
      <alignment horizontal="right" wrapText="1"/>
    </xf>
    <xf numFmtId="4" fontId="107" fillId="42" borderId="33" xfId="0" applyNumberFormat="1" applyFont="1" applyFill="1" applyBorder="1" applyAlignment="1">
      <alignment/>
    </xf>
    <xf numFmtId="4" fontId="1" fillId="33" borderId="0" xfId="0" applyNumberFormat="1" applyFont="1" applyFill="1" applyAlignment="1">
      <alignment horizontal="right" vertical="center"/>
    </xf>
    <xf numFmtId="4" fontId="107" fillId="0" borderId="0" xfId="0" applyNumberFormat="1" applyFont="1" applyAlignment="1">
      <alignment/>
    </xf>
    <xf numFmtId="4" fontId="107" fillId="0" borderId="0" xfId="0" applyNumberFormat="1" applyFont="1" applyAlignment="1">
      <alignment horizontal="center"/>
    </xf>
    <xf numFmtId="4" fontId="27" fillId="33" borderId="0" xfId="0" applyNumberFormat="1" applyFont="1" applyFill="1" applyAlignment="1">
      <alignment/>
    </xf>
    <xf numFmtId="4" fontId="107" fillId="39" borderId="30" xfId="0" applyNumberFormat="1" applyFont="1" applyFill="1" applyBorder="1" applyAlignment="1">
      <alignment/>
    </xf>
    <xf numFmtId="4" fontId="107" fillId="39" borderId="30" xfId="0" applyNumberFormat="1" applyFont="1" applyFill="1" applyBorder="1" applyAlignment="1">
      <alignment horizontal="center"/>
    </xf>
    <xf numFmtId="4" fontId="107" fillId="39" borderId="33" xfId="0" applyNumberFormat="1" applyFont="1" applyFill="1" applyBorder="1" applyAlignment="1">
      <alignment/>
    </xf>
    <xf numFmtId="4" fontId="1" fillId="33" borderId="12" xfId="0" applyNumberFormat="1" applyFont="1" applyFill="1" applyBorder="1" applyAlignment="1">
      <alignment horizontal="right" vertical="center"/>
    </xf>
    <xf numFmtId="4" fontId="27" fillId="0" borderId="12" xfId="0" applyNumberFormat="1" applyFont="1" applyBorder="1" applyAlignment="1">
      <alignment/>
    </xf>
    <xf numFmtId="4" fontId="107" fillId="0" borderId="12" xfId="0" applyNumberFormat="1" applyFont="1" applyBorder="1" applyAlignment="1">
      <alignment horizontal="center"/>
    </xf>
    <xf numFmtId="4" fontId="107" fillId="0" borderId="12" xfId="0" applyNumberFormat="1" applyFont="1" applyBorder="1" applyAlignment="1">
      <alignment/>
    </xf>
    <xf numFmtId="4" fontId="27" fillId="33" borderId="13" xfId="0" applyNumberFormat="1" applyFont="1" applyFill="1" applyBorder="1" applyAlignment="1">
      <alignment/>
    </xf>
    <xf numFmtId="4" fontId="27" fillId="0" borderId="10" xfId="0" applyNumberFormat="1" applyFont="1" applyBorder="1" applyAlignment="1">
      <alignment vertical="center"/>
    </xf>
    <xf numFmtId="4" fontId="107" fillId="0" borderId="10" xfId="0" applyNumberFormat="1" applyFont="1" applyBorder="1" applyAlignment="1">
      <alignment vertical="center"/>
    </xf>
    <xf numFmtId="4" fontId="107" fillId="0" borderId="32" xfId="0" applyNumberFormat="1" applyFont="1" applyBorder="1" applyAlignment="1">
      <alignment vertical="center"/>
    </xf>
    <xf numFmtId="49" fontId="113" fillId="41" borderId="10" xfId="0" applyNumberFormat="1" applyFont="1" applyFill="1" applyBorder="1" applyAlignment="1">
      <alignment horizontal="center"/>
    </xf>
    <xf numFmtId="0" fontId="13" fillId="41" borderId="10" xfId="0" applyFont="1" applyFill="1" applyBorder="1" applyAlignment="1">
      <alignment horizontal="left" wrapText="1"/>
    </xf>
    <xf numFmtId="49" fontId="27" fillId="0" borderId="10" xfId="0" applyNumberFormat="1" applyFont="1" applyBorder="1" applyAlignment="1">
      <alignment horizontal="center" vertical="center" wrapText="1"/>
    </xf>
    <xf numFmtId="4" fontId="72" fillId="0" borderId="10" xfId="0" applyNumberFormat="1" applyFont="1" applyBorder="1" applyAlignment="1">
      <alignment horizontal="center" wrapText="1"/>
    </xf>
    <xf numFmtId="4" fontId="72" fillId="0" borderId="10" xfId="0" applyNumberFormat="1" applyFont="1" applyBorder="1" applyAlignment="1">
      <alignment vertical="center" wrapText="1"/>
    </xf>
    <xf numFmtId="4" fontId="72" fillId="0" borderId="32" xfId="0" applyNumberFormat="1" applyFont="1" applyBorder="1" applyAlignment="1">
      <alignment vertical="center" wrapText="1"/>
    </xf>
    <xf numFmtId="0" fontId="27" fillId="41" borderId="10" xfId="0" applyFont="1" applyFill="1" applyBorder="1" applyAlignment="1">
      <alignment horizontal="center" vertical="center" wrapText="1"/>
    </xf>
    <xf numFmtId="0" fontId="110" fillId="41" borderId="10" xfId="0" applyFont="1" applyFill="1" applyBorder="1" applyAlignment="1">
      <alignment horizontal="left" vertical="center" wrapText="1"/>
    </xf>
    <xf numFmtId="0" fontId="13" fillId="41" borderId="10" xfId="0" applyFont="1" applyFill="1" applyBorder="1" applyAlignment="1">
      <alignment vertical="center" wrapText="1"/>
    </xf>
    <xf numFmtId="4" fontId="1" fillId="0" borderId="10" xfId="0" applyNumberFormat="1" applyFont="1" applyBorder="1" applyAlignment="1">
      <alignment horizontal="center"/>
    </xf>
    <xf numFmtId="4" fontId="98" fillId="41" borderId="10" xfId="0" applyNumberFormat="1" applyFont="1" applyFill="1" applyBorder="1" applyAlignment="1">
      <alignment horizontal="right"/>
    </xf>
    <xf numFmtId="0" fontId="112" fillId="41" borderId="10" xfId="0" applyFont="1" applyFill="1" applyBorder="1" applyAlignment="1">
      <alignment vertical="center" wrapText="1"/>
    </xf>
    <xf numFmtId="4" fontId="1" fillId="41" borderId="10" xfId="0" applyNumberFormat="1" applyFont="1" applyFill="1" applyBorder="1" applyAlignment="1">
      <alignment horizontal="right"/>
    </xf>
    <xf numFmtId="0" fontId="110" fillId="33" borderId="10" xfId="0" applyFont="1" applyFill="1" applyBorder="1" applyAlignment="1">
      <alignment horizontal="left" vertical="center" wrapText="1"/>
    </xf>
    <xf numFmtId="0" fontId="112" fillId="33" borderId="10" xfId="0" applyFont="1" applyFill="1" applyBorder="1" applyAlignment="1">
      <alignment vertical="center" wrapText="1"/>
    </xf>
    <xf numFmtId="4" fontId="100" fillId="33" borderId="10" xfId="0" applyNumberFormat="1" applyFont="1" applyFill="1" applyBorder="1" applyAlignment="1">
      <alignment horizontal="right" wrapText="1"/>
    </xf>
    <xf numFmtId="4" fontId="27" fillId="33" borderId="10" xfId="0" applyNumberFormat="1" applyFont="1" applyFill="1" applyBorder="1" applyAlignment="1">
      <alignment/>
    </xf>
    <xf numFmtId="0" fontId="13" fillId="33" borderId="16" xfId="0" applyFont="1" applyFill="1" applyBorder="1" applyAlignment="1">
      <alignment vertical="top" wrapText="1"/>
    </xf>
    <xf numFmtId="4" fontId="100" fillId="33" borderId="16" xfId="0" applyNumberFormat="1" applyFont="1" applyFill="1" applyBorder="1" applyAlignment="1">
      <alignment horizontal="right"/>
    </xf>
    <xf numFmtId="4" fontId="27" fillId="0" borderId="16" xfId="0" applyNumberFormat="1" applyFont="1" applyBorder="1" applyAlignment="1">
      <alignment/>
    </xf>
    <xf numFmtId="4" fontId="27" fillId="0" borderId="16" xfId="0" applyNumberFormat="1" applyFont="1" applyBorder="1" applyAlignment="1">
      <alignment horizontal="center"/>
    </xf>
    <xf numFmtId="4" fontId="27" fillId="33" borderId="16" xfId="0" applyNumberFormat="1" applyFont="1" applyFill="1" applyBorder="1" applyAlignment="1">
      <alignment/>
    </xf>
    <xf numFmtId="4" fontId="2" fillId="39" borderId="31" xfId="0" applyNumberFormat="1" applyFont="1" applyFill="1" applyBorder="1" applyAlignment="1">
      <alignment horizontal="right" wrapText="1"/>
    </xf>
    <xf numFmtId="4" fontId="27" fillId="39" borderId="31" xfId="0" applyNumberFormat="1" applyFont="1" applyFill="1" applyBorder="1" applyAlignment="1">
      <alignment/>
    </xf>
    <xf numFmtId="4" fontId="27" fillId="33" borderId="12" xfId="0" applyNumberFormat="1" applyFont="1" applyFill="1" applyBorder="1" applyAlignment="1">
      <alignment/>
    </xf>
    <xf numFmtId="4" fontId="99" fillId="33" borderId="12"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4" fontId="107" fillId="33" borderId="10" xfId="0" applyNumberFormat="1" applyFont="1" applyFill="1" applyBorder="1" applyAlignment="1">
      <alignment horizontal="center" wrapText="1"/>
    </xf>
    <xf numFmtId="4" fontId="107" fillId="33" borderId="10" xfId="0" applyNumberFormat="1" applyFont="1" applyFill="1" applyBorder="1" applyAlignment="1">
      <alignment/>
    </xf>
    <xf numFmtId="4" fontId="99"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 fontId="27" fillId="0" borderId="12" xfId="0" applyNumberFormat="1" applyFont="1" applyBorder="1" applyAlignment="1">
      <alignment horizontal="center"/>
    </xf>
    <xf numFmtId="49" fontId="15" fillId="41" borderId="10" xfId="0" applyNumberFormat="1" applyFont="1" applyFill="1" applyBorder="1" applyAlignment="1">
      <alignment horizontal="left"/>
    </xf>
    <xf numFmtId="0" fontId="13" fillId="41" borderId="10" xfId="0" applyFont="1" applyFill="1" applyBorder="1" applyAlignment="1">
      <alignment horizontal="left" vertical="center"/>
    </xf>
    <xf numFmtId="0" fontId="27" fillId="41" borderId="12" xfId="0" applyFont="1" applyFill="1" applyBorder="1" applyAlignment="1">
      <alignment horizontal="center" vertical="center" wrapText="1"/>
    </xf>
    <xf numFmtId="0" fontId="13" fillId="41" borderId="10" xfId="0" applyFont="1" applyFill="1" applyBorder="1" applyAlignment="1">
      <alignment horizontal="left" vertical="center" wrapText="1"/>
    </xf>
    <xf numFmtId="0" fontId="13" fillId="41" borderId="52" xfId="0" applyFont="1" applyFill="1" applyBorder="1" applyAlignment="1">
      <alignment vertical="center" wrapText="1"/>
    </xf>
    <xf numFmtId="4" fontId="1" fillId="41" borderId="52" xfId="0" applyNumberFormat="1" applyFont="1" applyFill="1" applyBorder="1" applyAlignment="1">
      <alignment horizontal="right" wrapText="1"/>
    </xf>
    <xf numFmtId="0" fontId="110" fillId="0" borderId="16" xfId="0" applyFont="1" applyBorder="1" applyAlignment="1">
      <alignment horizontal="left" vertical="center" wrapText="1"/>
    </xf>
    <xf numFmtId="0" fontId="13" fillId="41" borderId="14" xfId="0" applyFont="1" applyFill="1" applyBorder="1" applyAlignment="1">
      <alignment horizontal="center" vertical="center"/>
    </xf>
    <xf numFmtId="49" fontId="15" fillId="41" borderId="12" xfId="0" applyNumberFormat="1" applyFont="1" applyFill="1" applyBorder="1" applyAlignment="1">
      <alignment horizontal="center" vertical="center"/>
    </xf>
    <xf numFmtId="49" fontId="15" fillId="41" borderId="12" xfId="0" applyNumberFormat="1" applyFont="1" applyFill="1" applyBorder="1" applyAlignment="1">
      <alignment/>
    </xf>
    <xf numFmtId="49" fontId="2" fillId="41" borderId="12" xfId="0" applyNumberFormat="1" applyFont="1" applyFill="1" applyBorder="1" applyAlignment="1">
      <alignment horizontal="center" vertical="center"/>
    </xf>
    <xf numFmtId="0" fontId="13" fillId="41" borderId="12" xfId="0" applyFont="1" applyFill="1" applyBorder="1" applyAlignment="1">
      <alignment horizontal="left" vertical="center" wrapText="1"/>
    </xf>
    <xf numFmtId="4" fontId="1" fillId="41" borderId="12" xfId="0" applyNumberFormat="1" applyFont="1" applyFill="1" applyBorder="1" applyAlignment="1">
      <alignment horizontal="right" wrapText="1"/>
    </xf>
    <xf numFmtId="4" fontId="1" fillId="41" borderId="12" xfId="0" applyNumberFormat="1" applyFont="1" applyFill="1" applyBorder="1" applyAlignment="1">
      <alignment horizontal="right" vertical="center"/>
    </xf>
    <xf numFmtId="49" fontId="15" fillId="41" borderId="10" xfId="0" applyNumberFormat="1" applyFont="1" applyFill="1" applyBorder="1" applyAlignment="1">
      <alignment/>
    </xf>
    <xf numFmtId="0" fontId="13" fillId="41" borderId="10" xfId="0" applyFont="1" applyFill="1" applyBorder="1" applyAlignment="1">
      <alignment vertical="center"/>
    </xf>
    <xf numFmtId="4" fontId="1" fillId="0" borderId="16" xfId="0" applyNumberFormat="1" applyFont="1" applyBorder="1" applyAlignment="1">
      <alignment horizontal="right" vertical="center"/>
    </xf>
    <xf numFmtId="4" fontId="107" fillId="39" borderId="31" xfId="0" applyNumberFormat="1" applyFont="1" applyFill="1" applyBorder="1" applyAlignment="1">
      <alignment/>
    </xf>
    <xf numFmtId="4" fontId="100" fillId="33" borderId="12" xfId="0" applyNumberFormat="1" applyFont="1" applyFill="1" applyBorder="1" applyAlignment="1">
      <alignment horizontal="right" vertical="center"/>
    </xf>
    <xf numFmtId="4" fontId="27" fillId="0" borderId="13" xfId="0" applyNumberFormat="1" applyFont="1" applyBorder="1" applyAlignment="1">
      <alignment/>
    </xf>
    <xf numFmtId="0" fontId="13" fillId="41" borderId="36" xfId="0" applyFont="1" applyFill="1" applyBorder="1" applyAlignment="1">
      <alignment horizontal="center" vertical="center"/>
    </xf>
    <xf numFmtId="49" fontId="15" fillId="41" borderId="16" xfId="0" applyNumberFormat="1" applyFont="1" applyFill="1" applyBorder="1" applyAlignment="1">
      <alignment horizontal="center" vertical="center"/>
    </xf>
    <xf numFmtId="49" fontId="15" fillId="41" borderId="16" xfId="0" applyNumberFormat="1" applyFont="1" applyFill="1" applyBorder="1" applyAlignment="1">
      <alignment/>
    </xf>
    <xf numFmtId="49" fontId="2" fillId="41" borderId="16" xfId="0" applyNumberFormat="1" applyFont="1" applyFill="1" applyBorder="1" applyAlignment="1">
      <alignment horizontal="center" vertical="center"/>
    </xf>
    <xf numFmtId="0" fontId="13" fillId="41" borderId="16" xfId="0" applyFont="1" applyFill="1" applyBorder="1" applyAlignment="1">
      <alignment horizontal="left" wrapText="1"/>
    </xf>
    <xf numFmtId="4" fontId="1" fillId="41" borderId="16" xfId="0" applyNumberFormat="1" applyFont="1" applyFill="1" applyBorder="1" applyAlignment="1">
      <alignment horizontal="right" wrapText="1"/>
    </xf>
    <xf numFmtId="4" fontId="100" fillId="41" borderId="16" xfId="0" applyNumberFormat="1" applyFont="1" applyFill="1" applyBorder="1" applyAlignment="1">
      <alignment horizontal="right" wrapText="1"/>
    </xf>
    <xf numFmtId="4" fontId="100" fillId="41" borderId="16" xfId="0" applyNumberFormat="1" applyFont="1" applyFill="1" applyBorder="1" applyAlignment="1">
      <alignment horizontal="right" vertical="center"/>
    </xf>
    <xf numFmtId="4" fontId="1" fillId="41" borderId="16" xfId="0" applyNumberFormat="1" applyFont="1" applyFill="1" applyBorder="1" applyAlignment="1">
      <alignment horizontal="right" vertical="center"/>
    </xf>
    <xf numFmtId="4" fontId="27" fillId="0" borderId="56" xfId="0" applyNumberFormat="1" applyFont="1" applyBorder="1" applyAlignment="1">
      <alignment/>
    </xf>
    <xf numFmtId="4" fontId="100" fillId="33" borderId="0" xfId="0" applyNumberFormat="1" applyFont="1" applyFill="1" applyAlignment="1">
      <alignment horizontal="right" wrapText="1"/>
    </xf>
    <xf numFmtId="4" fontId="100" fillId="33" borderId="0" xfId="0" applyNumberFormat="1" applyFont="1" applyFill="1" applyAlignment="1">
      <alignment horizontal="right" vertical="center"/>
    </xf>
    <xf numFmtId="4" fontId="99" fillId="39" borderId="15" xfId="0" applyNumberFormat="1" applyFont="1" applyFill="1" applyBorder="1" applyAlignment="1">
      <alignment horizontal="center" vertical="center" wrapText="1"/>
    </xf>
    <xf numFmtId="4" fontId="2" fillId="39" borderId="15" xfId="0" applyNumberFormat="1" applyFont="1" applyFill="1" applyBorder="1" applyAlignment="1">
      <alignment horizontal="center" vertical="center" wrapText="1"/>
    </xf>
    <xf numFmtId="4" fontId="27" fillId="39" borderId="15" xfId="0" applyNumberFormat="1" applyFont="1" applyFill="1" applyBorder="1" applyAlignment="1">
      <alignment/>
    </xf>
    <xf numFmtId="4" fontId="27" fillId="39" borderId="15" xfId="0" applyNumberFormat="1" applyFont="1" applyFill="1" applyBorder="1" applyAlignment="1">
      <alignment horizontal="center"/>
    </xf>
    <xf numFmtId="4" fontId="27" fillId="39" borderId="39" xfId="0" applyNumberFormat="1" applyFont="1" applyFill="1" applyBorder="1" applyAlignment="1">
      <alignment/>
    </xf>
    <xf numFmtId="4" fontId="2" fillId="39" borderId="11" xfId="0" applyNumberFormat="1" applyFont="1" applyFill="1" applyBorder="1" applyAlignment="1">
      <alignment horizontal="center" wrapText="1"/>
    </xf>
    <xf numFmtId="4" fontId="27" fillId="39" borderId="28" xfId="0" applyNumberFormat="1" applyFont="1" applyFill="1" applyBorder="1" applyAlignment="1">
      <alignment/>
    </xf>
    <xf numFmtId="0" fontId="5" fillId="39" borderId="46" xfId="0" applyFont="1" applyFill="1" applyBorder="1" applyAlignment="1">
      <alignment vertical="center" wrapText="1"/>
    </xf>
    <xf numFmtId="0" fontId="17" fillId="39" borderId="46" xfId="0" applyFont="1" applyFill="1" applyBorder="1" applyAlignment="1">
      <alignment horizontal="center" vertical="center" wrapText="1"/>
    </xf>
    <xf numFmtId="4" fontId="99" fillId="39" borderId="46" xfId="0" applyNumberFormat="1" applyFont="1" applyFill="1" applyBorder="1" applyAlignment="1">
      <alignment horizontal="center" vertical="center" wrapText="1"/>
    </xf>
    <xf numFmtId="4" fontId="2" fillId="39" borderId="46" xfId="0" applyNumberFormat="1" applyFont="1" applyFill="1" applyBorder="1" applyAlignment="1">
      <alignment horizontal="center" vertical="center" wrapText="1"/>
    </xf>
    <xf numFmtId="4" fontId="27" fillId="39" borderId="46" xfId="0" applyNumberFormat="1" applyFont="1" applyFill="1" applyBorder="1" applyAlignment="1">
      <alignment/>
    </xf>
    <xf numFmtId="4" fontId="27" fillId="39" borderId="46" xfId="0" applyNumberFormat="1" applyFont="1" applyFill="1" applyBorder="1" applyAlignment="1">
      <alignment horizontal="center"/>
    </xf>
    <xf numFmtId="4" fontId="27" fillId="39" borderId="63" xfId="0" applyNumberFormat="1" applyFont="1" applyFill="1" applyBorder="1" applyAlignment="1">
      <alignment/>
    </xf>
    <xf numFmtId="0" fontId="5" fillId="33" borderId="10" xfId="0" applyFont="1" applyFill="1" applyBorder="1" applyAlignment="1">
      <alignment wrapText="1"/>
    </xf>
    <xf numFmtId="4" fontId="100" fillId="33" borderId="10" xfId="0" applyNumberFormat="1" applyFont="1" applyFill="1" applyBorder="1" applyAlignment="1">
      <alignment horizontal="right"/>
    </xf>
    <xf numFmtId="0" fontId="5" fillId="33" borderId="10" xfId="0" applyFont="1" applyFill="1" applyBorder="1" applyAlignment="1">
      <alignment vertical="center" wrapText="1"/>
    </xf>
    <xf numFmtId="4" fontId="100" fillId="33" borderId="10" xfId="0" applyNumberFormat="1" applyFont="1" applyFill="1" applyBorder="1" applyAlignment="1">
      <alignment horizontal="right" vertical="center" wrapText="1"/>
    </xf>
    <xf numFmtId="0" fontId="13" fillId="41" borderId="24" xfId="0" applyFont="1" applyFill="1" applyBorder="1" applyAlignment="1">
      <alignment horizontal="center" vertical="center"/>
    </xf>
    <xf numFmtId="0" fontId="27" fillId="41" borderId="11" xfId="0" applyFont="1" applyFill="1" applyBorder="1" applyAlignment="1">
      <alignment horizontal="center" vertical="center" wrapText="1"/>
    </xf>
    <xf numFmtId="0" fontId="110" fillId="41" borderId="11" xfId="0" applyFont="1" applyFill="1" applyBorder="1" applyAlignment="1">
      <alignment horizontal="left" vertical="center" wrapText="1"/>
    </xf>
    <xf numFmtId="49" fontId="2" fillId="41" borderId="11" xfId="0" applyNumberFormat="1" applyFont="1" applyFill="1" applyBorder="1" applyAlignment="1">
      <alignment horizontal="center" vertical="center"/>
    </xf>
    <xf numFmtId="0" fontId="13" fillId="41" borderId="11" xfId="0" applyFont="1" applyFill="1" applyBorder="1" applyAlignment="1">
      <alignment vertical="center" wrapText="1"/>
    </xf>
    <xf numFmtId="4" fontId="1" fillId="41" borderId="11" xfId="0" applyNumberFormat="1" applyFont="1" applyFill="1" applyBorder="1" applyAlignment="1">
      <alignment horizontal="right" wrapText="1"/>
    </xf>
    <xf numFmtId="4" fontId="1" fillId="41" borderId="11" xfId="0" applyNumberFormat="1" applyFont="1" applyFill="1" applyBorder="1" applyAlignment="1">
      <alignment horizontal="right" vertical="center"/>
    </xf>
    <xf numFmtId="4" fontId="27" fillId="0" borderId="11" xfId="0" applyNumberFormat="1" applyFont="1" applyBorder="1" applyAlignment="1">
      <alignment/>
    </xf>
    <xf numFmtId="4" fontId="27" fillId="0" borderId="11" xfId="0" applyNumberFormat="1" applyFont="1" applyBorder="1" applyAlignment="1">
      <alignment horizontal="center"/>
    </xf>
    <xf numFmtId="4" fontId="27" fillId="33" borderId="11" xfId="0" applyNumberFormat="1" applyFont="1" applyFill="1" applyBorder="1" applyAlignment="1">
      <alignment/>
    </xf>
    <xf numFmtId="4" fontId="27" fillId="0" borderId="28" xfId="0" applyNumberFormat="1" applyFont="1" applyBorder="1" applyAlignment="1">
      <alignment/>
    </xf>
    <xf numFmtId="0" fontId="27" fillId="39" borderId="47" xfId="0" applyFont="1" applyFill="1" applyBorder="1" applyAlignment="1">
      <alignment horizontal="center" vertical="center" wrapText="1"/>
    </xf>
    <xf numFmtId="49" fontId="15" fillId="39" borderId="47" xfId="0" applyNumberFormat="1" applyFont="1" applyFill="1" applyBorder="1" applyAlignment="1">
      <alignment/>
    </xf>
    <xf numFmtId="0" fontId="5" fillId="39" borderId="47" xfId="0" applyFont="1" applyFill="1" applyBorder="1" applyAlignment="1">
      <alignment wrapText="1"/>
    </xf>
    <xf numFmtId="4" fontId="2" fillId="39" borderId="47" xfId="0" applyNumberFormat="1" applyFont="1" applyFill="1" applyBorder="1" applyAlignment="1">
      <alignment horizontal="center" wrapText="1"/>
    </xf>
    <xf numFmtId="4" fontId="27" fillId="39" borderId="55" xfId="0" applyNumberFormat="1" applyFont="1" applyFill="1" applyBorder="1" applyAlignment="1">
      <alignment/>
    </xf>
    <xf numFmtId="4" fontId="2" fillId="39" borderId="31" xfId="0" applyNumberFormat="1" applyFont="1" applyFill="1" applyBorder="1" applyAlignment="1">
      <alignment horizontal="center" vertical="center" wrapText="1"/>
    </xf>
    <xf numFmtId="4" fontId="27" fillId="39" borderId="89" xfId="0" applyNumberFormat="1" applyFont="1" applyFill="1" applyBorder="1" applyAlignment="1">
      <alignment/>
    </xf>
    <xf numFmtId="4" fontId="99" fillId="33" borderId="12" xfId="0" applyNumberFormat="1" applyFont="1" applyFill="1" applyBorder="1" applyAlignment="1">
      <alignment horizontal="right" vertical="center" wrapText="1"/>
    </xf>
    <xf numFmtId="4" fontId="2" fillId="33" borderId="12" xfId="0" applyNumberFormat="1" applyFont="1" applyFill="1" applyBorder="1" applyAlignment="1">
      <alignment horizontal="right" vertical="center" wrapText="1"/>
    </xf>
    <xf numFmtId="4" fontId="1" fillId="33" borderId="13" xfId="0" applyNumberFormat="1" applyFont="1" applyFill="1" applyBorder="1" applyAlignment="1">
      <alignment horizontal="right" vertical="center"/>
    </xf>
    <xf numFmtId="4" fontId="100" fillId="33" borderId="16" xfId="0" applyNumberFormat="1" applyFont="1" applyFill="1" applyBorder="1" applyAlignment="1">
      <alignment/>
    </xf>
    <xf numFmtId="4" fontId="100" fillId="0" borderId="10" xfId="0" applyNumberFormat="1" applyFont="1" applyBorder="1" applyAlignment="1">
      <alignment horizontal="right" wrapText="1"/>
    </xf>
    <xf numFmtId="0" fontId="13" fillId="0" borderId="11" xfId="0" applyFont="1" applyBorder="1" applyAlignment="1">
      <alignment vertical="center" wrapText="1"/>
    </xf>
    <xf numFmtId="4" fontId="1" fillId="0" borderId="11" xfId="0" applyNumberFormat="1" applyFont="1" applyBorder="1" applyAlignment="1">
      <alignment horizontal="right" vertical="center"/>
    </xf>
    <xf numFmtId="4" fontId="27" fillId="0" borderId="22" xfId="0" applyNumberFormat="1" applyFont="1" applyBorder="1" applyAlignment="1">
      <alignment/>
    </xf>
    <xf numFmtId="4" fontId="99" fillId="33" borderId="0" xfId="0" applyNumberFormat="1" applyFont="1" applyFill="1" applyAlignment="1">
      <alignment horizontal="right" vertical="center" wrapText="1"/>
    </xf>
    <xf numFmtId="0" fontId="5" fillId="37" borderId="69" xfId="0" applyFont="1" applyFill="1" applyBorder="1" applyAlignment="1">
      <alignment horizontal="left" vertical="center" wrapText="1"/>
    </xf>
    <xf numFmtId="4" fontId="5" fillId="37" borderId="29" xfId="0" applyNumberFormat="1" applyFont="1" applyFill="1" applyBorder="1" applyAlignment="1">
      <alignment horizontal="right" vertical="center" wrapText="1"/>
    </xf>
    <xf numFmtId="4" fontId="5" fillId="37" borderId="29" xfId="0" applyNumberFormat="1" applyFont="1" applyFill="1" applyBorder="1" applyAlignment="1">
      <alignment horizontal="center" wrapText="1"/>
    </xf>
    <xf numFmtId="4" fontId="5" fillId="33" borderId="29" xfId="0" applyNumberFormat="1" applyFont="1" applyFill="1" applyBorder="1" applyAlignment="1">
      <alignment horizontal="right" vertical="center" wrapText="1"/>
    </xf>
    <xf numFmtId="4" fontId="100" fillId="0" borderId="0" xfId="0" applyNumberFormat="1" applyFont="1" applyAlignment="1">
      <alignment horizontal="right" vertical="center"/>
    </xf>
    <xf numFmtId="4" fontId="2" fillId="39" borderId="33" xfId="0" applyNumberFormat="1" applyFont="1" applyFill="1" applyBorder="1" applyAlignment="1">
      <alignment horizontal="center" vertical="center" wrapText="1"/>
    </xf>
    <xf numFmtId="4" fontId="2" fillId="39" borderId="44" xfId="0" applyNumberFormat="1" applyFont="1" applyFill="1" applyBorder="1" applyAlignment="1">
      <alignment horizontal="right" wrapText="1"/>
    </xf>
    <xf numFmtId="4" fontId="27" fillId="0" borderId="0" xfId="0" applyNumberFormat="1" applyFont="1" applyAlignment="1">
      <alignment horizontal="center" vertical="center"/>
    </xf>
    <xf numFmtId="4" fontId="99" fillId="33" borderId="10" xfId="0" applyNumberFormat="1" applyFont="1" applyFill="1" applyBorder="1" applyAlignment="1">
      <alignment horizontal="right" wrapText="1"/>
    </xf>
    <xf numFmtId="4" fontId="1" fillId="33" borderId="43" xfId="0" applyNumberFormat="1" applyFont="1" applyFill="1" applyBorder="1" applyAlignment="1">
      <alignment horizontal="right"/>
    </xf>
    <xf numFmtId="4" fontId="100" fillId="39" borderId="10" xfId="0" applyNumberFormat="1" applyFont="1" applyFill="1" applyBorder="1" applyAlignment="1">
      <alignment horizontal="right"/>
    </xf>
    <xf numFmtId="4" fontId="1" fillId="39" borderId="10" xfId="0" applyNumberFormat="1" applyFont="1" applyFill="1" applyBorder="1" applyAlignment="1">
      <alignment horizontal="right"/>
    </xf>
    <xf numFmtId="4" fontId="1" fillId="39" borderId="43" xfId="0" applyNumberFormat="1" applyFont="1" applyFill="1" applyBorder="1" applyAlignment="1">
      <alignment horizontal="right"/>
    </xf>
    <xf numFmtId="4" fontId="1" fillId="33" borderId="43" xfId="0" applyNumberFormat="1" applyFont="1" applyFill="1" applyBorder="1" applyAlignment="1">
      <alignment horizontal="right" wrapText="1"/>
    </xf>
    <xf numFmtId="4" fontId="1" fillId="0" borderId="10" xfId="0" applyNumberFormat="1" applyFont="1" applyBorder="1" applyAlignment="1">
      <alignment horizontal="right"/>
    </xf>
    <xf numFmtId="4" fontId="1" fillId="0" borderId="43" xfId="0" applyNumberFormat="1" applyFont="1" applyBorder="1" applyAlignment="1">
      <alignment horizontal="right"/>
    </xf>
    <xf numFmtId="4" fontId="2" fillId="39" borderId="43" xfId="0" applyNumberFormat="1" applyFont="1" applyFill="1" applyBorder="1" applyAlignment="1">
      <alignment horizontal="right" wrapText="1"/>
    </xf>
    <xf numFmtId="4" fontId="99" fillId="39" borderId="43" xfId="0" applyNumberFormat="1" applyFont="1" applyFill="1" applyBorder="1" applyAlignment="1">
      <alignment horizontal="right" wrapText="1"/>
    </xf>
    <xf numFmtId="4" fontId="2" fillId="39" borderId="28" xfId="0" applyNumberFormat="1" applyFont="1" applyFill="1" applyBorder="1" applyAlignment="1">
      <alignment horizontal="right" wrapText="1"/>
    </xf>
    <xf numFmtId="4" fontId="99" fillId="39" borderId="46" xfId="0" applyNumberFormat="1" applyFont="1" applyFill="1" applyBorder="1" applyAlignment="1">
      <alignment horizontal="right" wrapText="1"/>
    </xf>
    <xf numFmtId="4" fontId="2" fillId="39" borderId="95" xfId="0" applyNumberFormat="1" applyFont="1" applyFill="1" applyBorder="1" applyAlignment="1">
      <alignment horizontal="right" wrapText="1"/>
    </xf>
    <xf numFmtId="4" fontId="2" fillId="39" borderId="43" xfId="0" applyNumberFormat="1" applyFont="1" applyFill="1" applyBorder="1" applyAlignment="1">
      <alignment horizontal="right"/>
    </xf>
    <xf numFmtId="4" fontId="100" fillId="0" borderId="0" xfId="0" applyNumberFormat="1" applyFont="1" applyAlignment="1">
      <alignment horizontal="right"/>
    </xf>
    <xf numFmtId="0" fontId="17" fillId="39" borderId="30" xfId="0" applyFont="1" applyFill="1" applyBorder="1" applyAlignment="1">
      <alignment horizontal="right" wrapText="1"/>
    </xf>
    <xf numFmtId="4" fontId="1" fillId="33" borderId="11" xfId="0" applyNumberFormat="1" applyFont="1" applyFill="1" applyBorder="1" applyAlignment="1">
      <alignment horizontal="right"/>
    </xf>
    <xf numFmtId="0" fontId="17" fillId="39" borderId="15" xfId="0" applyFont="1" applyFill="1" applyBorder="1" applyAlignment="1">
      <alignment horizontal="right" wrapText="1"/>
    </xf>
    <xf numFmtId="4" fontId="2" fillId="41" borderId="30" xfId="0" applyNumberFormat="1" applyFont="1" applyFill="1" applyBorder="1" applyAlignment="1">
      <alignment horizontal="right"/>
    </xf>
    <xf numFmtId="4" fontId="99" fillId="0" borderId="0" xfId="0" applyNumberFormat="1" applyFont="1" applyAlignment="1">
      <alignment horizontal="right" wrapText="1"/>
    </xf>
    <xf numFmtId="0" fontId="2" fillId="0" borderId="0" xfId="0" applyFont="1" applyAlignment="1">
      <alignment horizontal="right"/>
    </xf>
    <xf numFmtId="4" fontId="99" fillId="39" borderId="30" xfId="0" applyNumberFormat="1" applyFont="1" applyFill="1" applyBorder="1" applyAlignment="1">
      <alignment horizontal="right" wrapText="1"/>
    </xf>
    <xf numFmtId="4" fontId="100" fillId="0" borderId="10" xfId="0" applyNumberFormat="1" applyFont="1" applyBorder="1" applyAlignment="1">
      <alignment horizontal="right"/>
    </xf>
    <xf numFmtId="4" fontId="100" fillId="0" borderId="43" xfId="0" applyNumberFormat="1" applyFont="1" applyBorder="1" applyAlignment="1">
      <alignment horizontal="right"/>
    </xf>
    <xf numFmtId="4" fontId="2" fillId="33" borderId="11" xfId="0" applyNumberFormat="1" applyFont="1" applyFill="1" applyBorder="1" applyAlignment="1">
      <alignment horizontal="right" wrapText="1"/>
    </xf>
    <xf numFmtId="4" fontId="1" fillId="33" borderId="28" xfId="0" applyNumberFormat="1" applyFont="1" applyFill="1" applyBorder="1" applyAlignment="1">
      <alignment horizontal="right"/>
    </xf>
    <xf numFmtId="4" fontId="1" fillId="33" borderId="12" xfId="0" applyNumberFormat="1" applyFont="1" applyFill="1" applyBorder="1" applyAlignment="1">
      <alignment horizontal="right"/>
    </xf>
    <xf numFmtId="4" fontId="1" fillId="33" borderId="13" xfId="0" applyNumberFormat="1" applyFont="1" applyFill="1" applyBorder="1" applyAlignment="1">
      <alignment horizontal="right"/>
    </xf>
    <xf numFmtId="4" fontId="1" fillId="0" borderId="16" xfId="0" applyNumberFormat="1" applyFont="1" applyBorder="1" applyAlignment="1">
      <alignment horizontal="right"/>
    </xf>
    <xf numFmtId="4" fontId="1" fillId="0" borderId="56" xfId="0" applyNumberFormat="1" applyFont="1" applyBorder="1" applyAlignment="1">
      <alignment horizontal="right"/>
    </xf>
    <xf numFmtId="4" fontId="1" fillId="33" borderId="56" xfId="0" applyNumberFormat="1" applyFont="1" applyFill="1" applyBorder="1" applyAlignment="1">
      <alignment horizontal="right"/>
    </xf>
    <xf numFmtId="4" fontId="99" fillId="39" borderId="15" xfId="0" applyNumberFormat="1" applyFont="1" applyFill="1" applyBorder="1" applyAlignment="1">
      <alignment horizontal="right" wrapText="1"/>
    </xf>
    <xf numFmtId="4" fontId="2" fillId="39" borderId="39" xfId="0" applyNumberFormat="1" applyFont="1" applyFill="1" applyBorder="1" applyAlignment="1">
      <alignment horizontal="right" wrapText="1"/>
    </xf>
    <xf numFmtId="4" fontId="99" fillId="33" borderId="12" xfId="0" applyNumberFormat="1" applyFont="1" applyFill="1" applyBorder="1" applyAlignment="1">
      <alignment horizontal="right" wrapText="1"/>
    </xf>
    <xf numFmtId="4" fontId="1" fillId="33" borderId="12" xfId="0" applyNumberFormat="1" applyFont="1" applyFill="1" applyBorder="1" applyAlignment="1">
      <alignment horizontal="right" wrapText="1"/>
    </xf>
    <xf numFmtId="4" fontId="1" fillId="33" borderId="13" xfId="0" applyNumberFormat="1" applyFont="1" applyFill="1" applyBorder="1" applyAlignment="1">
      <alignment horizontal="right" wrapText="1"/>
    </xf>
    <xf numFmtId="4" fontId="1" fillId="33" borderId="10" xfId="0" applyNumberFormat="1" applyFont="1" applyFill="1" applyBorder="1" applyAlignment="1">
      <alignment horizontal="right" wrapText="1"/>
    </xf>
    <xf numFmtId="4" fontId="1" fillId="33" borderId="43" xfId="0" applyNumberFormat="1" applyFont="1" applyFill="1" applyBorder="1" applyAlignment="1">
      <alignment horizontal="right" wrapText="1"/>
    </xf>
    <xf numFmtId="4" fontId="1" fillId="0" borderId="43" xfId="0" applyNumberFormat="1" applyFont="1" applyBorder="1" applyAlignment="1">
      <alignment horizontal="right" wrapText="1"/>
    </xf>
    <xf numFmtId="4" fontId="1" fillId="0" borderId="28" xfId="0" applyNumberFormat="1" applyFont="1" applyBorder="1" applyAlignment="1">
      <alignment horizontal="right" wrapText="1"/>
    </xf>
    <xf numFmtId="4" fontId="100" fillId="33" borderId="12" xfId="0" applyNumberFormat="1" applyFont="1" applyFill="1" applyBorder="1" applyAlignment="1">
      <alignment horizontal="right"/>
    </xf>
    <xf numFmtId="4" fontId="100" fillId="33" borderId="0" xfId="0" applyNumberFormat="1" applyFont="1" applyFill="1" applyAlignment="1">
      <alignment horizontal="right"/>
    </xf>
    <xf numFmtId="4" fontId="1" fillId="0" borderId="12" xfId="0" applyNumberFormat="1" applyFont="1" applyBorder="1" applyAlignment="1">
      <alignment horizontal="right"/>
    </xf>
    <xf numFmtId="4" fontId="1" fillId="0" borderId="13" xfId="0" applyNumberFormat="1" applyFont="1" applyBorder="1" applyAlignment="1">
      <alignment horizontal="right"/>
    </xf>
    <xf numFmtId="4" fontId="1" fillId="33" borderId="34" xfId="0" applyNumberFormat="1" applyFont="1" applyFill="1" applyBorder="1" applyAlignment="1">
      <alignment horizontal="right"/>
    </xf>
    <xf numFmtId="4" fontId="2" fillId="39" borderId="57" xfId="0" applyNumberFormat="1" applyFont="1" applyFill="1" applyBorder="1" applyAlignment="1">
      <alignment horizontal="right" wrapText="1"/>
    </xf>
    <xf numFmtId="4" fontId="99" fillId="33" borderId="0" xfId="0" applyNumberFormat="1" applyFont="1" applyFill="1" applyAlignment="1">
      <alignment horizontal="right" wrapText="1"/>
    </xf>
    <xf numFmtId="4" fontId="2" fillId="39" borderId="33" xfId="0" applyNumberFormat="1" applyFont="1" applyFill="1" applyBorder="1" applyAlignment="1">
      <alignment horizontal="right" wrapText="1"/>
    </xf>
    <xf numFmtId="0" fontId="30" fillId="39" borderId="15" xfId="0" applyFont="1" applyFill="1" applyBorder="1" applyAlignment="1">
      <alignment horizontal="center" vertical="center" wrapText="1"/>
    </xf>
    <xf numFmtId="4" fontId="27" fillId="0" borderId="0" xfId="0" applyNumberFormat="1" applyFont="1" applyFill="1" applyBorder="1" applyAlignment="1">
      <alignment horizontal="right"/>
    </xf>
    <xf numFmtId="0" fontId="27" fillId="0" borderId="0" xfId="0" applyFont="1" applyFill="1" applyAlignment="1">
      <alignment horizontal="right"/>
    </xf>
    <xf numFmtId="4" fontId="27" fillId="0" borderId="0" xfId="0" applyNumberFormat="1" applyFont="1" applyFill="1" applyAlignment="1">
      <alignment horizontal="right"/>
    </xf>
    <xf numFmtId="0" fontId="27" fillId="0" borderId="0" xfId="0" applyFont="1" applyFill="1" applyBorder="1" applyAlignment="1">
      <alignment horizontal="right"/>
    </xf>
    <xf numFmtId="4" fontId="17" fillId="39" borderId="43" xfId="0" applyNumberFormat="1" applyFont="1" applyFill="1" applyBorder="1" applyAlignment="1">
      <alignment horizontal="right" wrapText="1"/>
    </xf>
    <xf numFmtId="4" fontId="100" fillId="0" borderId="0" xfId="0" applyNumberFormat="1" applyFont="1" applyBorder="1" applyAlignment="1">
      <alignment horizontal="right"/>
    </xf>
    <xf numFmtId="4" fontId="2" fillId="39" borderId="31" xfId="0" applyNumberFormat="1" applyFont="1" applyFill="1" applyBorder="1" applyAlignment="1">
      <alignment horizontal="right"/>
    </xf>
    <xf numFmtId="4" fontId="2" fillId="41" borderId="31" xfId="0" applyNumberFormat="1" applyFont="1" applyFill="1" applyBorder="1" applyAlignment="1">
      <alignment horizontal="right"/>
    </xf>
    <xf numFmtId="0" fontId="27" fillId="0" borderId="10" xfId="39" applyFont="1" applyFill="1" applyBorder="1" applyAlignment="1">
      <alignment wrapText="1"/>
    </xf>
    <xf numFmtId="0" fontId="27" fillId="0" borderId="10" xfId="0" applyFont="1" applyBorder="1" applyAlignment="1">
      <alignment wrapText="1"/>
    </xf>
    <xf numFmtId="0" fontId="27" fillId="33" borderId="10" xfId="0" applyFont="1" applyFill="1" applyBorder="1" applyAlignment="1">
      <alignment wrapText="1"/>
    </xf>
    <xf numFmtId="0" fontId="27" fillId="33" borderId="10" xfId="39" applyFont="1" applyFill="1" applyBorder="1" applyAlignment="1">
      <alignment wrapText="1"/>
    </xf>
    <xf numFmtId="0" fontId="13" fillId="33" borderId="11" xfId="0" applyFont="1" applyFill="1" applyBorder="1" applyAlignment="1">
      <alignment wrapText="1"/>
    </xf>
    <xf numFmtId="0" fontId="5" fillId="33" borderId="0" xfId="0" applyFont="1" applyFill="1" applyAlignment="1">
      <alignment wrapText="1"/>
    </xf>
    <xf numFmtId="0" fontId="13" fillId="33" borderId="12" xfId="0" applyFont="1" applyFill="1" applyBorder="1" applyAlignment="1">
      <alignment wrapText="1"/>
    </xf>
    <xf numFmtId="0" fontId="13" fillId="0" borderId="16" xfId="0" applyFont="1" applyBorder="1" applyAlignment="1">
      <alignment wrapText="1"/>
    </xf>
    <xf numFmtId="0" fontId="13" fillId="33" borderId="0" xfId="0" applyFont="1" applyFill="1" applyAlignment="1">
      <alignment wrapText="1"/>
    </xf>
    <xf numFmtId="0" fontId="5" fillId="39" borderId="11" xfId="0" applyFont="1" applyFill="1" applyBorder="1" applyAlignment="1">
      <alignment wrapText="1"/>
    </xf>
    <xf numFmtId="0" fontId="13" fillId="33" borderId="59" xfId="0" applyFont="1" applyFill="1" applyBorder="1" applyAlignment="1">
      <alignment wrapText="1"/>
    </xf>
    <xf numFmtId="0" fontId="5" fillId="37" borderId="69" xfId="0" applyFont="1" applyFill="1" applyBorder="1" applyAlignment="1">
      <alignment wrapText="1"/>
    </xf>
    <xf numFmtId="0" fontId="13" fillId="0" borderId="10" xfId="0" applyFont="1" applyBorder="1" applyAlignment="1">
      <alignment wrapText="1"/>
    </xf>
    <xf numFmtId="0" fontId="13" fillId="0" borderId="0" xfId="0" applyFont="1" applyAlignment="1">
      <alignment wrapText="1"/>
    </xf>
    <xf numFmtId="0" fontId="5" fillId="0" borderId="0" xfId="0" applyFont="1" applyAlignment="1">
      <alignment wrapText="1"/>
    </xf>
    <xf numFmtId="0" fontId="13" fillId="0" borderId="0" xfId="0" applyFont="1" applyAlignment="1">
      <alignment/>
    </xf>
    <xf numFmtId="0" fontId="13" fillId="33" borderId="0" xfId="0" applyFont="1" applyFill="1" applyAlignment="1">
      <alignment/>
    </xf>
    <xf numFmtId="0" fontId="5" fillId="39" borderId="12" xfId="0" applyFont="1" applyFill="1" applyBorder="1" applyAlignment="1">
      <alignment wrapText="1"/>
    </xf>
    <xf numFmtId="0" fontId="27" fillId="33" borderId="10" xfId="52" applyFont="1" applyFill="1" applyBorder="1" applyAlignment="1">
      <alignment wrapText="1"/>
    </xf>
    <xf numFmtId="0" fontId="5" fillId="39" borderId="10" xfId="0" applyFont="1" applyFill="1" applyBorder="1" applyAlignment="1">
      <alignment wrapText="1"/>
    </xf>
    <xf numFmtId="0" fontId="13" fillId="0" borderId="41" xfId="0" applyFont="1" applyBorder="1" applyAlignment="1">
      <alignment wrapText="1"/>
    </xf>
    <xf numFmtId="0" fontId="13" fillId="33" borderId="41" xfId="0" applyFont="1" applyFill="1" applyBorder="1" applyAlignment="1">
      <alignment wrapText="1"/>
    </xf>
    <xf numFmtId="0" fontId="112" fillId="33" borderId="52" xfId="0" applyFont="1" applyFill="1" applyBorder="1" applyAlignment="1">
      <alignment wrapText="1"/>
    </xf>
    <xf numFmtId="0" fontId="13" fillId="33" borderId="10" xfId="0" applyFont="1" applyFill="1" applyBorder="1" applyAlignment="1">
      <alignment/>
    </xf>
    <xf numFmtId="0" fontId="1" fillId="0" borderId="41" xfId="0" applyFont="1" applyBorder="1" applyAlignment="1">
      <alignment wrapText="1"/>
    </xf>
    <xf numFmtId="0" fontId="13" fillId="0" borderId="42" xfId="0" applyFont="1" applyBorder="1" applyAlignment="1">
      <alignment wrapText="1"/>
    </xf>
    <xf numFmtId="0" fontId="13" fillId="0" borderId="10" xfId="0" applyFont="1" applyBorder="1" applyAlignment="1">
      <alignment/>
    </xf>
    <xf numFmtId="0" fontId="13" fillId="33" borderId="52" xfId="0" applyFont="1" applyFill="1" applyBorder="1" applyAlignment="1">
      <alignment wrapText="1"/>
    </xf>
    <xf numFmtId="0" fontId="15" fillId="39" borderId="30" xfId="0" applyFont="1" applyFill="1" applyBorder="1" applyAlignment="1">
      <alignment wrapText="1"/>
    </xf>
    <xf numFmtId="0" fontId="13" fillId="33" borderId="82" xfId="0" applyFont="1" applyFill="1" applyBorder="1" applyAlignment="1">
      <alignment wrapText="1"/>
    </xf>
    <xf numFmtId="0" fontId="5" fillId="39" borderId="41" xfId="0" applyFont="1" applyFill="1" applyBorder="1" applyAlignment="1">
      <alignment wrapText="1"/>
    </xf>
    <xf numFmtId="0" fontId="13" fillId="0" borderId="52" xfId="0" applyFont="1" applyBorder="1" applyAlignment="1">
      <alignment wrapText="1"/>
    </xf>
    <xf numFmtId="0" fontId="15" fillId="39" borderId="46" xfId="0" applyFont="1" applyFill="1" applyBorder="1" applyAlignment="1">
      <alignment wrapText="1"/>
    </xf>
    <xf numFmtId="0" fontId="5" fillId="39" borderId="52" xfId="0" applyFont="1" applyFill="1" applyBorder="1" applyAlignment="1">
      <alignment wrapText="1"/>
    </xf>
    <xf numFmtId="0" fontId="111" fillId="41" borderId="30" xfId="0" applyFont="1" applyFill="1" applyBorder="1" applyAlignment="1">
      <alignment wrapText="1"/>
    </xf>
    <xf numFmtId="0" fontId="5" fillId="39" borderId="12" xfId="0" applyFont="1" applyFill="1" applyBorder="1" applyAlignment="1">
      <alignment horizontal="center" vertical="center" wrapText="1"/>
    </xf>
    <xf numFmtId="0" fontId="111" fillId="39" borderId="12" xfId="0" applyFont="1" applyFill="1" applyBorder="1" applyAlignment="1">
      <alignment horizontal="center" vertical="center" wrapText="1"/>
    </xf>
    <xf numFmtId="0" fontId="111" fillId="39" borderId="10" xfId="0" applyFont="1" applyFill="1" applyBorder="1" applyAlignment="1">
      <alignment horizontal="center" vertical="center" wrapText="1"/>
    </xf>
    <xf numFmtId="0" fontId="5" fillId="39" borderId="10" xfId="0" applyFont="1" applyFill="1" applyBorder="1" applyAlignment="1">
      <alignment horizontal="center" vertical="center" wrapText="1"/>
    </xf>
    <xf numFmtId="0" fontId="5" fillId="39" borderId="30" xfId="0" applyFont="1" applyFill="1" applyBorder="1" applyAlignment="1">
      <alignment horizontal="center" vertical="center" wrapText="1"/>
    </xf>
    <xf numFmtId="0" fontId="5" fillId="39" borderId="15" xfId="0" applyFont="1" applyFill="1" applyBorder="1" applyAlignment="1">
      <alignment horizontal="center" vertical="center" wrapText="1"/>
    </xf>
    <xf numFmtId="0" fontId="0" fillId="0" borderId="0" xfId="0" applyFont="1" applyAlignment="1">
      <alignment/>
    </xf>
    <xf numFmtId="4" fontId="0" fillId="0" borderId="0" xfId="0" applyNumberFormat="1" applyFont="1" applyAlignment="1">
      <alignment/>
    </xf>
    <xf numFmtId="4" fontId="30" fillId="0" borderId="0" xfId="0" applyNumberFormat="1" applyFont="1" applyAlignment="1">
      <alignment horizontal="right"/>
    </xf>
    <xf numFmtId="0" fontId="0" fillId="0" borderId="0" xfId="0" applyFont="1" applyAlignment="1">
      <alignment/>
    </xf>
    <xf numFmtId="0" fontId="45" fillId="0" borderId="0" xfId="0" applyFont="1" applyAlignment="1">
      <alignment horizontal="center" vertical="center"/>
    </xf>
    <xf numFmtId="4" fontId="45" fillId="0" borderId="0" xfId="0" applyNumberFormat="1" applyFont="1" applyAlignment="1">
      <alignment horizontal="center" vertical="center"/>
    </xf>
    <xf numFmtId="4" fontId="12" fillId="0" borderId="0" xfId="0" applyNumberFormat="1" applyFont="1" applyAlignment="1">
      <alignment horizontal="right"/>
    </xf>
    <xf numFmtId="0" fontId="46" fillId="32" borderId="72" xfId="0" applyFont="1" applyFill="1" applyBorder="1" applyAlignment="1">
      <alignment horizontal="center" vertical="center"/>
    </xf>
    <xf numFmtId="3" fontId="12" fillId="0" borderId="48" xfId="0" applyNumberFormat="1" applyFont="1" applyBorder="1" applyAlignment="1">
      <alignment horizontal="center" vertical="center"/>
    </xf>
    <xf numFmtId="4" fontId="12" fillId="0" borderId="12" xfId="0" applyNumberFormat="1" applyFont="1" applyBorder="1" applyAlignment="1">
      <alignment horizontal="right" vertical="center"/>
    </xf>
    <xf numFmtId="4" fontId="12" fillId="0" borderId="13" xfId="0" applyNumberFormat="1" applyFont="1" applyBorder="1" applyAlignment="1">
      <alignment horizontal="right" vertical="center"/>
    </xf>
    <xf numFmtId="1" fontId="12" fillId="0" borderId="14" xfId="0" applyNumberFormat="1" applyFont="1" applyBorder="1" applyAlignment="1">
      <alignment horizontal="center" vertical="center"/>
    </xf>
    <xf numFmtId="0" fontId="46" fillId="32" borderId="18" xfId="0" applyFont="1" applyFill="1" applyBorder="1" applyAlignment="1">
      <alignment horizontal="center" vertical="center"/>
    </xf>
    <xf numFmtId="3" fontId="12" fillId="0" borderId="53" xfId="0" applyNumberFormat="1" applyFont="1" applyBorder="1" applyAlignment="1">
      <alignment horizontal="center" vertical="center"/>
    </xf>
    <xf numFmtId="1" fontId="12" fillId="0" borderId="23" xfId="0" applyNumberFormat="1" applyFont="1" applyBorder="1" applyAlignment="1">
      <alignment horizontal="center" vertical="center"/>
    </xf>
    <xf numFmtId="4" fontId="12" fillId="0" borderId="10" xfId="0" applyNumberFormat="1" applyFont="1" applyBorder="1" applyAlignment="1">
      <alignment horizontal="right" vertical="center"/>
    </xf>
    <xf numFmtId="0" fontId="46" fillId="32" borderId="90" xfId="0" applyFont="1" applyFill="1" applyBorder="1" applyAlignment="1">
      <alignment horizontal="center" vertical="center"/>
    </xf>
    <xf numFmtId="3" fontId="12" fillId="0" borderId="54" xfId="0" applyNumberFormat="1" applyFont="1" applyBorder="1" applyAlignment="1">
      <alignment horizontal="center" vertical="center"/>
    </xf>
    <xf numFmtId="4" fontId="12" fillId="0" borderId="59" xfId="0" applyNumberFormat="1" applyFont="1" applyBorder="1" applyAlignment="1">
      <alignment horizontal="right" vertical="center"/>
    </xf>
    <xf numFmtId="4" fontId="12" fillId="0" borderId="44" xfId="0" applyNumberFormat="1" applyFont="1" applyBorder="1" applyAlignment="1">
      <alignment horizontal="right" vertical="center"/>
    </xf>
    <xf numFmtId="1" fontId="12" fillId="0" borderId="61" xfId="0" applyNumberFormat="1" applyFont="1" applyBorder="1" applyAlignment="1">
      <alignment horizontal="center" vertical="center"/>
    </xf>
    <xf numFmtId="1" fontId="12" fillId="0" borderId="36" xfId="0" applyNumberFormat="1" applyFont="1" applyBorder="1" applyAlignment="1">
      <alignment horizontal="center" vertical="center"/>
    </xf>
    <xf numFmtId="4" fontId="12" fillId="0" borderId="16" xfId="0" applyNumberFormat="1" applyFont="1" applyBorder="1" applyAlignment="1">
      <alignment horizontal="right" vertical="center"/>
    </xf>
    <xf numFmtId="0" fontId="47" fillId="32" borderId="72" xfId="0" applyFont="1" applyFill="1" applyBorder="1" applyAlignment="1">
      <alignment horizontal="center" vertical="center"/>
    </xf>
    <xf numFmtId="3" fontId="12" fillId="0" borderId="51" xfId="0" applyNumberFormat="1" applyFont="1" applyBorder="1" applyAlignment="1">
      <alignment horizontal="center" vertical="center"/>
    </xf>
    <xf numFmtId="4" fontId="12" fillId="0" borderId="51" xfId="0" applyNumberFormat="1" applyFont="1" applyBorder="1" applyAlignment="1">
      <alignment horizontal="right" vertical="center"/>
    </xf>
    <xf numFmtId="4" fontId="12" fillId="0" borderId="39" xfId="0" applyNumberFormat="1" applyFont="1" applyBorder="1" applyAlignment="1">
      <alignment horizontal="right" vertical="center"/>
    </xf>
    <xf numFmtId="1" fontId="12" fillId="34" borderId="38" xfId="0" applyNumberFormat="1" applyFont="1" applyFill="1" applyBorder="1" applyAlignment="1">
      <alignment horizontal="center" vertical="center"/>
    </xf>
    <xf numFmtId="4" fontId="12" fillId="34" borderId="38" xfId="0" applyNumberFormat="1" applyFont="1" applyFill="1" applyBorder="1" applyAlignment="1">
      <alignment horizontal="right" vertical="center"/>
    </xf>
    <xf numFmtId="4" fontId="12" fillId="34" borderId="72" xfId="0" applyNumberFormat="1" applyFont="1" applyFill="1" applyBorder="1" applyAlignment="1">
      <alignment horizontal="right" vertical="center"/>
    </xf>
    <xf numFmtId="0" fontId="47" fillId="32" borderId="19" xfId="0" applyFont="1" applyFill="1" applyBorder="1" applyAlignment="1">
      <alignment horizontal="center" vertical="center"/>
    </xf>
    <xf numFmtId="3" fontId="12" fillId="0" borderId="27" xfId="0" applyNumberFormat="1" applyFont="1" applyBorder="1" applyAlignment="1">
      <alignment horizontal="center" vertical="center"/>
    </xf>
    <xf numFmtId="4" fontId="12" fillId="0" borderId="27" xfId="0" applyNumberFormat="1" applyFont="1" applyBorder="1" applyAlignment="1">
      <alignment horizontal="right" vertical="center"/>
    </xf>
    <xf numFmtId="4" fontId="12" fillId="0" borderId="57" xfId="0" applyNumberFormat="1" applyFont="1" applyBorder="1" applyAlignment="1">
      <alignment horizontal="right" vertical="center"/>
    </xf>
    <xf numFmtId="1" fontId="12" fillId="0" borderId="24" xfId="0" applyNumberFormat="1" applyFont="1" applyBorder="1" applyAlignment="1">
      <alignment horizontal="center" vertical="center"/>
    </xf>
    <xf numFmtId="4" fontId="12" fillId="0" borderId="24" xfId="0" applyNumberFormat="1" applyFont="1" applyBorder="1" applyAlignment="1">
      <alignment horizontal="right" vertical="center"/>
    </xf>
    <xf numFmtId="4" fontId="12" fillId="0" borderId="19" xfId="0" applyNumberFormat="1" applyFont="1" applyBorder="1" applyAlignment="1">
      <alignment horizontal="right" vertical="center"/>
    </xf>
    <xf numFmtId="4" fontId="12" fillId="0" borderId="0" xfId="0" applyNumberFormat="1" applyFont="1" applyAlignment="1">
      <alignment/>
    </xf>
    <xf numFmtId="0" fontId="21" fillId="0" borderId="0" xfId="0" applyFont="1" applyAlignment="1">
      <alignment/>
    </xf>
    <xf numFmtId="4" fontId="21" fillId="0" borderId="0" xfId="0" applyNumberFormat="1" applyFont="1" applyAlignment="1">
      <alignment/>
    </xf>
    <xf numFmtId="0" fontId="12" fillId="0" borderId="0" xfId="0" applyFont="1" applyAlignment="1">
      <alignment horizontal="center" vertical="center"/>
    </xf>
    <xf numFmtId="0" fontId="3" fillId="0" borderId="0" xfId="0" applyFont="1" applyAlignment="1">
      <alignment horizontal="center" vertical="center"/>
    </xf>
    <xf numFmtId="4" fontId="3" fillId="0" borderId="0" xfId="0" applyNumberFormat="1" applyFont="1" applyAlignment="1">
      <alignment horizontal="center" vertical="center"/>
    </xf>
    <xf numFmtId="4" fontId="3" fillId="0" borderId="0" xfId="0" applyNumberFormat="1" applyFont="1" applyAlignment="1">
      <alignment/>
    </xf>
    <xf numFmtId="0" fontId="48" fillId="0" borderId="0" xfId="0" applyFont="1" applyAlignment="1">
      <alignment wrapText="1"/>
    </xf>
    <xf numFmtId="0" fontId="0" fillId="0" borderId="32" xfId="0" applyFont="1" applyBorder="1" applyAlignment="1">
      <alignment/>
    </xf>
    <xf numFmtId="4" fontId="0" fillId="0" borderId="0" xfId="0" applyNumberFormat="1" applyFont="1" applyAlignment="1">
      <alignment/>
    </xf>
    <xf numFmtId="0" fontId="46" fillId="32" borderId="93" xfId="0" applyFont="1" applyFill="1" applyBorder="1" applyAlignment="1">
      <alignment horizontal="center" vertical="center"/>
    </xf>
    <xf numFmtId="3" fontId="12" fillId="0" borderId="14" xfId="0" applyNumberFormat="1" applyFont="1" applyBorder="1" applyAlignment="1">
      <alignment horizontal="center" vertical="center"/>
    </xf>
    <xf numFmtId="4" fontId="12" fillId="0" borderId="12" xfId="0" applyNumberFormat="1" applyFont="1" applyBorder="1" applyAlignment="1">
      <alignment vertical="center"/>
    </xf>
    <xf numFmtId="4" fontId="12" fillId="0" borderId="40" xfId="0" applyNumberFormat="1" applyFont="1" applyBorder="1" applyAlignment="1">
      <alignment vertical="center"/>
    </xf>
    <xf numFmtId="0" fontId="46" fillId="32" borderId="94" xfId="0" applyFont="1" applyFill="1" applyBorder="1" applyAlignment="1">
      <alignment horizontal="center" vertical="center"/>
    </xf>
    <xf numFmtId="0" fontId="46" fillId="32" borderId="58" xfId="0" applyFont="1" applyFill="1" applyBorder="1" applyAlignment="1">
      <alignment horizontal="center" vertical="center"/>
    </xf>
    <xf numFmtId="3" fontId="12" fillId="0" borderId="61" xfId="0" applyNumberFormat="1" applyFont="1" applyBorder="1" applyAlignment="1">
      <alignment horizontal="center" vertical="center"/>
    </xf>
    <xf numFmtId="4" fontId="12" fillId="0" borderId="82" xfId="0" applyNumberFormat="1" applyFont="1" applyBorder="1" applyAlignment="1">
      <alignment vertical="center"/>
    </xf>
    <xf numFmtId="0" fontId="47" fillId="32" borderId="96" xfId="0" applyFont="1" applyFill="1" applyBorder="1" applyAlignment="1">
      <alignment horizontal="center" vertical="center"/>
    </xf>
    <xf numFmtId="3" fontId="12" fillId="0" borderId="38" xfId="0" applyNumberFormat="1" applyFont="1" applyBorder="1" applyAlignment="1">
      <alignment horizontal="center" vertical="center"/>
    </xf>
    <xf numFmtId="3" fontId="12" fillId="0" borderId="38" xfId="0" applyNumberFormat="1" applyFont="1" applyBorder="1" applyAlignment="1">
      <alignment vertical="center"/>
    </xf>
    <xf numFmtId="1" fontId="12" fillId="0" borderId="38" xfId="0" applyNumberFormat="1" applyFont="1" applyBorder="1" applyAlignment="1">
      <alignment horizontal="center" vertical="center"/>
    </xf>
    <xf numFmtId="3" fontId="12" fillId="0" borderId="38" xfId="0" applyNumberFormat="1" applyFont="1" applyBorder="1" applyAlignment="1">
      <alignment horizontal="right" vertical="center"/>
    </xf>
    <xf numFmtId="3" fontId="12" fillId="0" borderId="72" xfId="0" applyNumberFormat="1" applyFont="1" applyBorder="1" applyAlignment="1">
      <alignment horizontal="right" vertical="center"/>
    </xf>
    <xf numFmtId="0" fontId="47" fillId="32" borderId="97" xfId="0" applyFont="1" applyFill="1" applyBorder="1" applyAlignment="1">
      <alignment horizontal="center" vertical="center"/>
    </xf>
    <xf numFmtId="3" fontId="12" fillId="0" borderId="24" xfId="0" applyNumberFormat="1" applyFont="1" applyBorder="1" applyAlignment="1">
      <alignment horizontal="center" vertical="center"/>
    </xf>
    <xf numFmtId="3" fontId="12" fillId="0" borderId="24" xfId="0" applyNumberFormat="1" applyFont="1" applyBorder="1" applyAlignment="1">
      <alignment vertical="center"/>
    </xf>
    <xf numFmtId="3" fontId="12" fillId="0" borderId="24" xfId="0" applyNumberFormat="1" applyFont="1" applyBorder="1" applyAlignment="1">
      <alignment horizontal="right" vertical="center"/>
    </xf>
    <xf numFmtId="3" fontId="12" fillId="0" borderId="19" xfId="0" applyNumberFormat="1" applyFont="1" applyBorder="1" applyAlignment="1">
      <alignment horizontal="right" vertical="center"/>
    </xf>
    <xf numFmtId="0" fontId="46" fillId="32" borderId="67" xfId="0" applyFont="1" applyFill="1" applyBorder="1" applyAlignment="1">
      <alignment horizontal="center" vertical="center"/>
    </xf>
    <xf numFmtId="1" fontId="12" fillId="0" borderId="48" xfId="0" applyNumberFormat="1" applyFont="1" applyBorder="1" applyAlignment="1">
      <alignment horizontal="center" vertical="center"/>
    </xf>
    <xf numFmtId="0" fontId="46" fillId="32" borderId="98" xfId="0" applyFont="1" applyFill="1" applyBorder="1" applyAlignment="1">
      <alignment horizontal="center" vertical="center"/>
    </xf>
    <xf numFmtId="0" fontId="46" fillId="32" borderId="92" xfId="0" applyFont="1" applyFill="1" applyBorder="1" applyAlignment="1">
      <alignment horizontal="center" vertical="center"/>
    </xf>
    <xf numFmtId="3" fontId="20" fillId="0" borderId="38" xfId="0" applyNumberFormat="1" applyFont="1" applyBorder="1" applyAlignment="1">
      <alignment horizontal="center" vertical="center"/>
    </xf>
    <xf numFmtId="3" fontId="20" fillId="0" borderId="38" xfId="0" applyNumberFormat="1" applyFont="1" applyBorder="1" applyAlignment="1">
      <alignment horizontal="right" vertical="center"/>
    </xf>
    <xf numFmtId="1" fontId="20" fillId="0" borderId="38" xfId="0" applyNumberFormat="1" applyFont="1" applyBorder="1" applyAlignment="1">
      <alignment horizontal="center" vertical="center"/>
    </xf>
    <xf numFmtId="3" fontId="20" fillId="0" borderId="72" xfId="0" applyNumberFormat="1" applyFont="1" applyBorder="1" applyAlignment="1">
      <alignment horizontal="right" vertical="center"/>
    </xf>
    <xf numFmtId="3" fontId="20" fillId="0" borderId="24" xfId="0" applyNumberFormat="1" applyFont="1" applyBorder="1" applyAlignment="1">
      <alignment horizontal="center" vertical="center"/>
    </xf>
    <xf numFmtId="3" fontId="20" fillId="0" borderId="24" xfId="0" applyNumberFormat="1" applyFont="1" applyBorder="1" applyAlignment="1">
      <alignment horizontal="right" vertical="center"/>
    </xf>
    <xf numFmtId="3" fontId="20" fillId="0" borderId="19" xfId="0" applyNumberFormat="1" applyFont="1" applyBorder="1" applyAlignment="1">
      <alignment horizontal="right" vertical="center"/>
    </xf>
    <xf numFmtId="0" fontId="12" fillId="0" borderId="0" xfId="0" applyFont="1" applyAlignment="1">
      <alignment/>
    </xf>
    <xf numFmtId="4" fontId="12" fillId="0" borderId="51" xfId="0" applyNumberFormat="1" applyFont="1" applyBorder="1" applyAlignment="1">
      <alignment/>
    </xf>
    <xf numFmtId="4" fontId="12" fillId="0" borderId="99" xfId="0" applyNumberFormat="1" applyFont="1" applyBorder="1" applyAlignment="1">
      <alignment/>
    </xf>
    <xf numFmtId="4" fontId="12" fillId="0" borderId="39" xfId="0" applyNumberFormat="1" applyFont="1" applyBorder="1" applyAlignment="1">
      <alignment/>
    </xf>
    <xf numFmtId="4" fontId="12" fillId="0" borderId="27" xfId="0" applyNumberFormat="1" applyFont="1" applyBorder="1" applyAlignment="1">
      <alignment/>
    </xf>
    <xf numFmtId="4" fontId="12" fillId="0" borderId="42" xfId="0" applyNumberFormat="1" applyFont="1" applyBorder="1" applyAlignment="1">
      <alignment/>
    </xf>
    <xf numFmtId="4" fontId="12" fillId="0" borderId="24" xfId="0" applyNumberFormat="1" applyFont="1" applyBorder="1" applyAlignment="1">
      <alignment/>
    </xf>
    <xf numFmtId="4" fontId="12" fillId="0" borderId="28" xfId="0" applyNumberFormat="1" applyFont="1" applyBorder="1" applyAlignment="1">
      <alignment/>
    </xf>
    <xf numFmtId="4" fontId="12" fillId="0" borderId="48" xfId="0" applyNumberFormat="1" applyFont="1" applyBorder="1" applyAlignment="1">
      <alignment/>
    </xf>
    <xf numFmtId="4" fontId="12" fillId="0" borderId="40" xfId="0" applyNumberFormat="1" applyFont="1" applyBorder="1" applyAlignment="1">
      <alignment/>
    </xf>
    <xf numFmtId="0" fontId="1" fillId="0" borderId="10" xfId="59" applyFont="1" applyBorder="1" applyAlignment="1">
      <alignment horizontal="left" vertical="center" wrapText="1"/>
      <protection/>
    </xf>
    <xf numFmtId="0" fontId="1" fillId="0" borderId="52" xfId="59" applyFont="1" applyBorder="1" applyAlignment="1">
      <alignment horizontal="left" vertical="center" wrapText="1"/>
      <protection/>
    </xf>
    <xf numFmtId="0" fontId="2" fillId="0" borderId="0" xfId="59" applyFont="1" applyAlignment="1">
      <alignment horizontal="left"/>
      <protection/>
    </xf>
    <xf numFmtId="49" fontId="1" fillId="0" borderId="0" xfId="59" applyNumberFormat="1" applyFont="1" applyAlignment="1">
      <alignment horizontal="center" vertical="center"/>
      <protection/>
    </xf>
    <xf numFmtId="0" fontId="1" fillId="0" borderId="0" xfId="59" applyFont="1" applyAlignment="1">
      <alignment horizontal="left" wrapText="1"/>
      <protection/>
    </xf>
    <xf numFmtId="0" fontId="2" fillId="32" borderId="33" xfId="59" applyFont="1" applyFill="1" applyBorder="1" applyAlignment="1">
      <alignment horizontal="right" wrapText="1"/>
      <protection/>
    </xf>
    <xf numFmtId="49" fontId="2" fillId="33" borderId="67" xfId="59" applyNumberFormat="1" applyFont="1" applyFill="1" applyBorder="1" applyAlignment="1">
      <alignment vertical="center"/>
      <protection/>
    </xf>
    <xf numFmtId="0" fontId="13" fillId="0" borderId="12" xfId="0" applyFont="1" applyBorder="1" applyAlignment="1">
      <alignment horizontal="left" wrapText="1"/>
    </xf>
    <xf numFmtId="4" fontId="100" fillId="0" borderId="12" xfId="0" applyNumberFormat="1" applyFont="1" applyBorder="1" applyAlignment="1">
      <alignment horizontal="right" vertical="center"/>
    </xf>
    <xf numFmtId="4" fontId="1" fillId="0" borderId="12" xfId="0" applyNumberFormat="1" applyFont="1" applyBorder="1" applyAlignment="1">
      <alignment horizontal="right" vertical="center"/>
    </xf>
    <xf numFmtId="4" fontId="1" fillId="0" borderId="13" xfId="0" applyNumberFormat="1" applyFont="1" applyBorder="1" applyAlignment="1">
      <alignment horizontal="right" vertical="center"/>
    </xf>
    <xf numFmtId="49" fontId="1" fillId="33" borderId="67" xfId="59" applyNumberFormat="1" applyFont="1" applyFill="1" applyBorder="1" applyAlignment="1">
      <alignment horizontal="center" vertical="center"/>
      <protection/>
    </xf>
    <xf numFmtId="0" fontId="2" fillId="33" borderId="93" xfId="59" applyFont="1" applyFill="1" applyBorder="1">
      <alignment/>
      <protection/>
    </xf>
    <xf numFmtId="0" fontId="1" fillId="33" borderId="0" xfId="0" applyFont="1" applyFill="1" applyAlignment="1">
      <alignment/>
    </xf>
    <xf numFmtId="0" fontId="1" fillId="33" borderId="32" xfId="0" applyFont="1" applyFill="1" applyBorder="1" applyAlignment="1">
      <alignment/>
    </xf>
    <xf numFmtId="49" fontId="1" fillId="0" borderId="58" xfId="59" applyNumberFormat="1" applyFont="1" applyBorder="1" applyAlignment="1">
      <alignment horizontal="center" vertical="center"/>
      <protection/>
    </xf>
    <xf numFmtId="4" fontId="1" fillId="32" borderId="20" xfId="44" applyNumberFormat="1" applyFont="1" applyFill="1" applyBorder="1" applyAlignment="1">
      <alignment horizontal="center" vertical="center"/>
    </xf>
    <xf numFmtId="4" fontId="1" fillId="32" borderId="33" xfId="0" applyNumberFormat="1" applyFont="1" applyFill="1" applyBorder="1" applyAlignment="1">
      <alignment horizontal="center" vertical="center"/>
    </xf>
    <xf numFmtId="0" fontId="100" fillId="0" borderId="0" xfId="0" applyFont="1" applyFill="1" applyAlignment="1">
      <alignment horizontal="left" wrapText="1"/>
    </xf>
    <xf numFmtId="0" fontId="100" fillId="0" borderId="0" xfId="0" applyFont="1" applyFill="1" applyAlignment="1">
      <alignment horizontal="left"/>
    </xf>
    <xf numFmtId="0" fontId="1" fillId="0" borderId="0" xfId="0" applyFont="1" applyFill="1" applyBorder="1" applyAlignment="1">
      <alignment horizontal="center" vertical="center" wrapText="1"/>
    </xf>
    <xf numFmtId="0" fontId="27" fillId="0" borderId="0" xfId="0" applyFont="1" applyFill="1" applyAlignment="1">
      <alignment horizontal="center" vertical="center" wrapText="1"/>
    </xf>
    <xf numFmtId="0" fontId="27" fillId="0" borderId="22" xfId="0" applyFont="1" applyFill="1" applyBorder="1" applyAlignment="1">
      <alignment horizontal="center" vertical="center" wrapText="1"/>
    </xf>
    <xf numFmtId="0" fontId="100" fillId="0" borderId="0" xfId="0" applyFont="1" applyFill="1" applyAlignment="1">
      <alignment horizontal="center" wrapText="1"/>
    </xf>
    <xf numFmtId="2" fontId="114" fillId="0" borderId="22" xfId="0" applyNumberFormat="1" applyFont="1" applyFill="1" applyBorder="1" applyAlignment="1">
      <alignment horizontal="center" vertical="center" wrapText="1"/>
    </xf>
    <xf numFmtId="0" fontId="25" fillId="0" borderId="0" xfId="0" applyFont="1" applyBorder="1" applyAlignment="1">
      <alignment horizontal="center" vertical="center" wrapText="1"/>
    </xf>
    <xf numFmtId="187" fontId="5" fillId="32" borderId="60" xfId="0" applyNumberFormat="1" applyFont="1" applyFill="1" applyBorder="1" applyAlignment="1">
      <alignment horizontal="center" vertical="center" wrapText="1"/>
    </xf>
    <xf numFmtId="187" fontId="5" fillId="32" borderId="26" xfId="0" applyNumberFormat="1" applyFont="1" applyFill="1" applyBorder="1" applyAlignment="1">
      <alignment horizontal="center" vertical="center" wrapText="1"/>
    </xf>
    <xf numFmtId="0" fontId="5" fillId="32" borderId="46" xfId="0" applyFont="1" applyFill="1" applyBorder="1" applyAlignment="1">
      <alignment horizontal="center" vertical="center" wrapText="1"/>
    </xf>
    <xf numFmtId="0" fontId="5" fillId="32" borderId="47" xfId="0" applyFont="1" applyFill="1" applyBorder="1" applyAlignment="1">
      <alignment horizontal="center" vertical="center" wrapText="1"/>
    </xf>
    <xf numFmtId="0" fontId="5" fillId="32" borderId="95" xfId="0" applyFont="1" applyFill="1" applyBorder="1" applyAlignment="1">
      <alignment horizontal="center" vertical="center" wrapText="1"/>
    </xf>
    <xf numFmtId="0" fontId="5" fillId="32" borderId="57" xfId="0" applyFont="1" applyFill="1" applyBorder="1" applyAlignment="1">
      <alignment horizontal="center" vertical="center" wrapText="1"/>
    </xf>
    <xf numFmtId="3" fontId="5" fillId="32" borderId="46" xfId="0" applyNumberFormat="1" applyFont="1" applyFill="1" applyBorder="1" applyAlignment="1">
      <alignment horizontal="center" vertical="center" wrapText="1"/>
    </xf>
    <xf numFmtId="3" fontId="5" fillId="32" borderId="47" xfId="0" applyNumberFormat="1" applyFont="1" applyFill="1" applyBorder="1" applyAlignment="1">
      <alignment horizontal="center" vertical="center" wrapText="1"/>
    </xf>
    <xf numFmtId="0" fontId="5" fillId="32" borderId="79" xfId="0" applyFont="1" applyFill="1" applyBorder="1" applyAlignment="1">
      <alignment horizontal="center" vertical="center" wrapText="1"/>
    </xf>
    <xf numFmtId="0" fontId="25" fillId="0" borderId="0" xfId="0" applyFont="1" applyAlignment="1">
      <alignment horizontal="center"/>
    </xf>
    <xf numFmtId="0" fontId="15" fillId="32" borderId="38" xfId="0" applyFont="1" applyFill="1" applyBorder="1" applyAlignment="1">
      <alignment horizontal="center" vertical="center" wrapText="1"/>
    </xf>
    <xf numFmtId="0" fontId="26" fillId="32" borderId="24" xfId="0" applyFont="1" applyFill="1" applyBorder="1" applyAlignment="1">
      <alignment horizontal="center" vertical="center"/>
    </xf>
    <xf numFmtId="0" fontId="15" fillId="32" borderId="15" xfId="0" applyFont="1" applyFill="1" applyBorder="1" applyAlignment="1">
      <alignment horizontal="center" vertical="center" wrapText="1"/>
    </xf>
    <xf numFmtId="0" fontId="26" fillId="32" borderId="11" xfId="0" applyFont="1" applyFill="1" applyBorder="1" applyAlignment="1">
      <alignment horizontal="center" vertical="center"/>
    </xf>
    <xf numFmtId="0" fontId="15" fillId="32" borderId="39" xfId="0" applyFont="1" applyFill="1" applyBorder="1" applyAlignment="1">
      <alignment horizontal="center" vertical="center" wrapText="1"/>
    </xf>
    <xf numFmtId="0" fontId="15" fillId="32" borderId="28" xfId="0" applyFont="1" applyFill="1" applyBorder="1" applyAlignment="1">
      <alignment horizontal="center" vertical="center" wrapText="1"/>
    </xf>
    <xf numFmtId="0" fontId="15" fillId="32" borderId="60" xfId="0" applyFont="1" applyFill="1" applyBorder="1" applyAlignment="1">
      <alignment horizontal="center" vertical="center" wrapText="1"/>
    </xf>
    <xf numFmtId="0" fontId="15" fillId="32" borderId="26" xfId="0" applyFont="1" applyFill="1" applyBorder="1" applyAlignment="1">
      <alignment horizontal="center" vertical="center" wrapText="1"/>
    </xf>
    <xf numFmtId="0" fontId="15" fillId="32" borderId="63" xfId="0" applyFont="1" applyFill="1" applyBorder="1" applyAlignment="1">
      <alignment horizontal="center" vertical="center" wrapText="1"/>
    </xf>
    <xf numFmtId="0" fontId="15" fillId="32" borderId="55"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15" fillId="0" borderId="0" xfId="0" applyFont="1" applyFill="1" applyAlignment="1">
      <alignment horizontal="center"/>
    </xf>
    <xf numFmtId="0" fontId="2" fillId="0" borderId="0" xfId="0" applyFont="1" applyFill="1" applyBorder="1" applyAlignment="1">
      <alignment horizontal="center"/>
    </xf>
    <xf numFmtId="0" fontId="94" fillId="36" borderId="100" xfId="0" applyFont="1" applyFill="1" applyBorder="1" applyAlignment="1">
      <alignment horizontal="right"/>
    </xf>
    <xf numFmtId="0" fontId="94" fillId="36" borderId="81" xfId="0" applyFont="1" applyFill="1" applyBorder="1" applyAlignment="1">
      <alignment horizontal="right"/>
    </xf>
    <xf numFmtId="0" fontId="12" fillId="0" borderId="0" xfId="0" applyFont="1" applyAlignment="1">
      <alignment horizontal="left" wrapText="1"/>
    </xf>
    <xf numFmtId="0" fontId="106" fillId="0" borderId="0" xfId="0" applyFont="1" applyAlignment="1">
      <alignment horizontal="right"/>
    </xf>
    <xf numFmtId="0" fontId="111" fillId="0" borderId="0" xfId="0" applyFont="1" applyAlignment="1">
      <alignment horizontal="center"/>
    </xf>
    <xf numFmtId="0" fontId="3" fillId="0" borderId="0" xfId="0" applyFont="1" applyAlignment="1">
      <alignment horizontal="left"/>
    </xf>
    <xf numFmtId="0" fontId="3" fillId="0" borderId="0" xfId="0" applyFont="1" applyAlignment="1">
      <alignment horizontal="left" wrapText="1"/>
    </xf>
    <xf numFmtId="0" fontId="3" fillId="36" borderId="50" xfId="0" applyFont="1" applyFill="1" applyBorder="1" applyAlignment="1">
      <alignment horizontal="left" vertical="center"/>
    </xf>
    <xf numFmtId="0" fontId="3" fillId="36" borderId="21" xfId="0" applyFont="1" applyFill="1" applyBorder="1" applyAlignment="1">
      <alignment horizontal="left" vertical="center"/>
    </xf>
    <xf numFmtId="0" fontId="3" fillId="0" borderId="101" xfId="0" applyFont="1" applyBorder="1" applyAlignment="1">
      <alignment horizontal="left" vertical="center"/>
    </xf>
    <xf numFmtId="0" fontId="3" fillId="0" borderId="63" xfId="0" applyFont="1" applyBorder="1" applyAlignment="1">
      <alignment horizontal="left" vertical="center"/>
    </xf>
    <xf numFmtId="0" fontId="3" fillId="0" borderId="67" xfId="0" applyFont="1" applyBorder="1" applyAlignment="1">
      <alignment horizontal="left" vertical="center"/>
    </xf>
    <xf numFmtId="0" fontId="3" fillId="0" borderId="62" xfId="0" applyFont="1" applyBorder="1" applyAlignment="1">
      <alignment horizontal="left" vertical="center"/>
    </xf>
    <xf numFmtId="0" fontId="3" fillId="36" borderId="97" xfId="0" applyFont="1" applyFill="1" applyBorder="1" applyAlignment="1">
      <alignment horizontal="center"/>
    </xf>
    <xf numFmtId="0" fontId="3" fillId="36" borderId="35" xfId="0" applyFont="1" applyFill="1" applyBorder="1" applyAlignment="1">
      <alignment horizontal="center"/>
    </xf>
    <xf numFmtId="0" fontId="3" fillId="0" borderId="102" xfId="0" applyFont="1" applyBorder="1" applyAlignment="1">
      <alignment horizontal="left" vertical="center"/>
    </xf>
    <xf numFmtId="0" fontId="3" fillId="0" borderId="50" xfId="0" applyFont="1" applyBorder="1" applyAlignment="1">
      <alignment horizontal="left" vertical="center"/>
    </xf>
    <xf numFmtId="0" fontId="3" fillId="0" borderId="21" xfId="0" applyFont="1" applyBorder="1" applyAlignment="1">
      <alignment horizontal="left" vertical="center"/>
    </xf>
    <xf numFmtId="0" fontId="94" fillId="33" borderId="0" xfId="0" applyFont="1" applyFill="1" applyBorder="1" applyAlignment="1">
      <alignment horizontal="left" wrapText="1"/>
    </xf>
    <xf numFmtId="0" fontId="3" fillId="0" borderId="96" xfId="0" applyFont="1" applyBorder="1" applyAlignment="1">
      <alignment horizontal="left"/>
    </xf>
    <xf numFmtId="0" fontId="3" fillId="0" borderId="71" xfId="0" applyFont="1" applyBorder="1" applyAlignment="1">
      <alignment horizontal="left"/>
    </xf>
    <xf numFmtId="0" fontId="3" fillId="0" borderId="98" xfId="0" applyFont="1" applyBorder="1" applyAlignment="1">
      <alignment horizontal="left"/>
    </xf>
    <xf numFmtId="0" fontId="3" fillId="0" borderId="34" xfId="0" applyFont="1" applyBorder="1" applyAlignment="1">
      <alignment horizontal="left"/>
    </xf>
    <xf numFmtId="0" fontId="3" fillId="0" borderId="97" xfId="0" applyFont="1" applyBorder="1" applyAlignment="1">
      <alignment horizontal="left"/>
    </xf>
    <xf numFmtId="0" fontId="3" fillId="0" borderId="35" xfId="0" applyFont="1" applyBorder="1" applyAlignment="1">
      <alignment horizontal="left"/>
    </xf>
    <xf numFmtId="0" fontId="5" fillId="32" borderId="95" xfId="0" applyFont="1" applyFill="1" applyBorder="1" applyAlignment="1">
      <alignment horizontal="center" vertical="center"/>
    </xf>
    <xf numFmtId="0" fontId="5" fillId="32" borderId="57" xfId="0" applyFont="1" applyFill="1" applyBorder="1" applyAlignment="1">
      <alignment horizontal="center" vertical="center"/>
    </xf>
    <xf numFmtId="0" fontId="5" fillId="32" borderId="69" xfId="0" applyFont="1" applyFill="1" applyBorder="1" applyAlignment="1">
      <alignment horizontal="center" vertical="center"/>
    </xf>
    <xf numFmtId="0" fontId="5" fillId="32" borderId="33" xfId="0" applyFont="1" applyFill="1" applyBorder="1" applyAlignment="1">
      <alignment horizontal="center" vertical="center"/>
    </xf>
    <xf numFmtId="0" fontId="5" fillId="32" borderId="63" xfId="0" applyFont="1" applyFill="1" applyBorder="1" applyAlignment="1">
      <alignment horizontal="center" vertical="center" wrapText="1"/>
    </xf>
    <xf numFmtId="0" fontId="5" fillId="32" borderId="32" xfId="0" applyFont="1" applyFill="1" applyBorder="1" applyAlignment="1">
      <alignment horizontal="center" vertical="center" wrapText="1"/>
    </xf>
    <xf numFmtId="0" fontId="5" fillId="32" borderId="55" xfId="0" applyFont="1" applyFill="1" applyBorder="1" applyAlignment="1">
      <alignment horizontal="center" vertical="center" wrapText="1"/>
    </xf>
    <xf numFmtId="187" fontId="5" fillId="32" borderId="102" xfId="0" applyNumberFormat="1" applyFont="1" applyFill="1" applyBorder="1" applyAlignment="1">
      <alignment horizontal="center" vertical="center" wrapText="1"/>
    </xf>
    <xf numFmtId="187" fontId="5" fillId="32" borderId="50" xfId="0" applyNumberFormat="1" applyFont="1" applyFill="1" applyBorder="1" applyAlignment="1">
      <alignment horizontal="center" vertical="center" wrapText="1"/>
    </xf>
    <xf numFmtId="187" fontId="5" fillId="32" borderId="21" xfId="0" applyNumberFormat="1" applyFont="1" applyFill="1" applyBorder="1" applyAlignment="1">
      <alignment horizontal="center" vertical="center" wrapText="1"/>
    </xf>
    <xf numFmtId="0" fontId="15" fillId="32" borderId="99" xfId="0" applyFont="1" applyFill="1" applyBorder="1" applyAlignment="1">
      <alignment horizontal="center" vertical="center" wrapText="1"/>
    </xf>
    <xf numFmtId="0" fontId="15" fillId="32" borderId="103" xfId="0" applyFont="1" applyFill="1" applyBorder="1" applyAlignment="1">
      <alignment horizontal="center" vertical="center" wrapText="1"/>
    </xf>
    <xf numFmtId="0" fontId="15" fillId="32" borderId="71" xfId="0" applyFont="1" applyFill="1" applyBorder="1" applyAlignment="1">
      <alignment horizontal="center" vertical="center" wrapText="1"/>
    </xf>
    <xf numFmtId="0" fontId="2" fillId="0" borderId="0" xfId="0" applyFont="1" applyAlignment="1">
      <alignment horizontal="center"/>
    </xf>
    <xf numFmtId="0" fontId="2" fillId="32" borderId="38" xfId="0" applyFont="1" applyFill="1" applyBorder="1" applyAlignment="1">
      <alignment horizontal="center" vertical="center" wrapText="1"/>
    </xf>
    <xf numFmtId="0" fontId="2" fillId="32" borderId="24" xfId="0" applyFont="1" applyFill="1" applyBorder="1" applyAlignment="1">
      <alignment horizontal="center" vertical="center" wrapText="1"/>
    </xf>
    <xf numFmtId="0" fontId="2" fillId="32" borderId="99" xfId="0" applyFont="1" applyFill="1" applyBorder="1" applyAlignment="1">
      <alignment horizontal="center" vertical="center" wrapText="1"/>
    </xf>
    <xf numFmtId="0" fontId="2" fillId="32" borderId="42"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1" fillId="32" borderId="39" xfId="0" applyFont="1" applyFill="1" applyBorder="1" applyAlignment="1">
      <alignment horizontal="center" vertical="center"/>
    </xf>
    <xf numFmtId="0" fontId="1" fillId="0" borderId="0" xfId="0" applyFont="1" applyAlignment="1">
      <alignment horizontal="left"/>
    </xf>
    <xf numFmtId="0" fontId="15" fillId="0" borderId="0" xfId="0" applyFont="1" applyAlignment="1">
      <alignment horizontal="center" wrapText="1"/>
    </xf>
    <xf numFmtId="2" fontId="2" fillId="32" borderId="101" xfId="0" applyNumberFormat="1" applyFont="1" applyFill="1" applyBorder="1" applyAlignment="1">
      <alignment horizontal="center" vertical="center" wrapText="1"/>
    </xf>
    <xf numFmtId="2" fontId="2" fillId="32" borderId="89" xfId="0" applyNumberFormat="1" applyFont="1" applyFill="1" applyBorder="1" applyAlignment="1">
      <alignment horizontal="center" vertical="center" wrapText="1"/>
    </xf>
    <xf numFmtId="2" fontId="2" fillId="32" borderId="63" xfId="0" applyNumberFormat="1" applyFont="1" applyFill="1" applyBorder="1" applyAlignment="1">
      <alignment horizontal="center" vertical="center" wrapText="1"/>
    </xf>
    <xf numFmtId="2" fontId="2" fillId="32" borderId="45" xfId="0" applyNumberFormat="1" applyFont="1" applyFill="1" applyBorder="1" applyAlignment="1">
      <alignment horizontal="center" vertical="center" wrapText="1"/>
    </xf>
    <xf numFmtId="2" fontId="2" fillId="32" borderId="0" xfId="0" applyNumberFormat="1" applyFont="1" applyFill="1" applyBorder="1" applyAlignment="1">
      <alignment horizontal="center" vertical="center" wrapText="1"/>
    </xf>
    <xf numFmtId="2" fontId="2" fillId="32" borderId="32" xfId="0" applyNumberFormat="1" applyFont="1" applyFill="1" applyBorder="1" applyAlignment="1">
      <alignment horizontal="center" vertical="center" wrapText="1"/>
    </xf>
    <xf numFmtId="0" fontId="2" fillId="32" borderId="96" xfId="0" applyFont="1" applyFill="1" applyBorder="1" applyAlignment="1">
      <alignment horizontal="center" vertical="center" wrapText="1"/>
    </xf>
    <xf numFmtId="0" fontId="2" fillId="32" borderId="103" xfId="0" applyFont="1" applyFill="1" applyBorder="1" applyAlignment="1">
      <alignment horizontal="center" vertical="center" wrapText="1"/>
    </xf>
    <xf numFmtId="0" fontId="2" fillId="32" borderId="71" xfId="0" applyFont="1" applyFill="1" applyBorder="1" applyAlignment="1">
      <alignment horizontal="center" vertical="center" wrapText="1"/>
    </xf>
    <xf numFmtId="0" fontId="2" fillId="32" borderId="46" xfId="0" applyFont="1" applyFill="1" applyBorder="1" applyAlignment="1">
      <alignment horizontal="center" vertical="center" wrapText="1"/>
    </xf>
    <xf numFmtId="0" fontId="2" fillId="32" borderId="4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32" borderId="39" xfId="59" applyFont="1" applyFill="1" applyBorder="1" applyAlignment="1">
      <alignment horizontal="center" vertical="center" wrapText="1"/>
      <protection/>
    </xf>
    <xf numFmtId="0" fontId="2" fillId="32" borderId="28" xfId="59" applyFont="1" applyFill="1" applyBorder="1" applyAlignment="1">
      <alignment horizontal="center" vertical="center" wrapText="1"/>
      <protection/>
    </xf>
    <xf numFmtId="0" fontId="1" fillId="0" borderId="0" xfId="0" applyFont="1" applyFill="1" applyBorder="1" applyAlignment="1">
      <alignment horizontal="center" vertical="center"/>
    </xf>
    <xf numFmtId="0" fontId="2" fillId="32" borderId="95" xfId="0" applyFont="1" applyFill="1" applyBorder="1" applyAlignment="1">
      <alignment horizontal="center" vertical="center" wrapText="1"/>
    </xf>
    <xf numFmtId="0" fontId="2" fillId="32" borderId="57" xfId="0" applyFont="1" applyFill="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top" wrapText="1"/>
    </xf>
    <xf numFmtId="0" fontId="2" fillId="32" borderId="51" xfId="59" applyFont="1" applyFill="1" applyBorder="1" applyAlignment="1">
      <alignment horizontal="center" vertical="center" wrapText="1"/>
      <protection/>
    </xf>
    <xf numFmtId="0" fontId="2" fillId="32" borderId="27" xfId="59" applyFont="1" applyFill="1" applyBorder="1" applyAlignment="1">
      <alignment horizontal="center" vertical="center" wrapText="1"/>
      <protection/>
    </xf>
    <xf numFmtId="0" fontId="5" fillId="0" borderId="0" xfId="0" applyFont="1" applyFill="1" applyAlignment="1">
      <alignment horizontal="center"/>
    </xf>
    <xf numFmtId="0" fontId="2" fillId="32" borderId="83" xfId="0" applyFont="1" applyFill="1" applyBorder="1" applyAlignment="1">
      <alignment horizontal="center" vertical="center" wrapText="1"/>
    </xf>
    <xf numFmtId="0" fontId="2" fillId="32" borderId="49" xfId="0" applyFont="1" applyFill="1" applyBorder="1" applyAlignment="1">
      <alignment horizontal="center" vertical="center" wrapText="1"/>
    </xf>
    <xf numFmtId="0" fontId="2" fillId="32" borderId="104" xfId="59" applyFont="1" applyFill="1" applyBorder="1" applyAlignment="1">
      <alignment horizontal="center" vertical="center" wrapText="1"/>
      <protection/>
    </xf>
    <xf numFmtId="0" fontId="2" fillId="32" borderId="78" xfId="59" applyFont="1" applyFill="1" applyBorder="1" applyAlignment="1">
      <alignment horizontal="center" vertical="center" wrapText="1"/>
      <protection/>
    </xf>
    <xf numFmtId="0" fontId="2" fillId="32" borderId="38" xfId="59" applyFont="1" applyFill="1" applyBorder="1" applyAlignment="1">
      <alignment horizontal="center" vertical="center" wrapText="1"/>
      <protection/>
    </xf>
    <xf numFmtId="0" fontId="2" fillId="32" borderId="24" xfId="59" applyFont="1" applyFill="1" applyBorder="1" applyAlignment="1">
      <alignment horizontal="center" vertical="center" wrapText="1"/>
      <protection/>
    </xf>
    <xf numFmtId="0" fontId="99" fillId="0" borderId="0" xfId="60" applyFont="1" applyAlignment="1">
      <alignment horizontal="center" vertical="center" wrapText="1"/>
      <protection/>
    </xf>
    <xf numFmtId="0" fontId="111" fillId="0" borderId="0" xfId="60" applyFont="1" applyAlignment="1">
      <alignment horizontal="center" vertical="center" wrapText="1"/>
      <protection/>
    </xf>
    <xf numFmtId="3" fontId="101" fillId="32" borderId="68" xfId="60" applyNumberFormat="1" applyFont="1" applyFill="1" applyBorder="1" applyAlignment="1">
      <alignment horizontal="center" vertical="center"/>
      <protection/>
    </xf>
    <xf numFmtId="3" fontId="101" fillId="32" borderId="29" xfId="60" applyNumberFormat="1" applyFont="1" applyFill="1" applyBorder="1" applyAlignment="1">
      <alignment horizontal="center" vertical="center"/>
      <protection/>
    </xf>
    <xf numFmtId="0" fontId="101" fillId="32" borderId="60" xfId="60" applyFont="1" applyFill="1" applyBorder="1" applyAlignment="1">
      <alignment horizontal="center" vertical="center" wrapText="1"/>
      <protection/>
    </xf>
    <xf numFmtId="0" fontId="101" fillId="32" borderId="26" xfId="60" applyFont="1" applyFill="1" applyBorder="1" applyAlignment="1">
      <alignment horizontal="center" vertical="center" wrapText="1"/>
      <protection/>
    </xf>
    <xf numFmtId="0" fontId="101" fillId="32" borderId="46" xfId="60" applyFont="1" applyFill="1" applyBorder="1" applyAlignment="1">
      <alignment horizontal="center" vertical="center" wrapText="1"/>
      <protection/>
    </xf>
    <xf numFmtId="0" fontId="101" fillId="32" borderId="47" xfId="60" applyFont="1" applyFill="1" applyBorder="1" applyAlignment="1">
      <alignment horizontal="center" vertical="center" wrapText="1"/>
      <protection/>
    </xf>
    <xf numFmtId="0" fontId="1" fillId="32" borderId="68" xfId="0" applyFont="1" applyFill="1" applyBorder="1" applyAlignment="1">
      <alignment horizontal="center" vertical="center" wrapText="1"/>
    </xf>
    <xf numFmtId="0" fontId="1" fillId="32" borderId="33" xfId="0" applyFont="1" applyFill="1" applyBorder="1" applyAlignment="1">
      <alignment horizontal="center" vertical="center" wrapText="1"/>
    </xf>
    <xf numFmtId="0" fontId="5" fillId="0" borderId="0" xfId="0" applyFont="1" applyAlignment="1">
      <alignment horizontal="center" vertical="center" wrapText="1"/>
    </xf>
    <xf numFmtId="0" fontId="2" fillId="32" borderId="96" xfId="0" applyFont="1" applyFill="1" applyBorder="1" applyAlignment="1">
      <alignment horizontal="right" vertical="center" wrapText="1"/>
    </xf>
    <xf numFmtId="0" fontId="2" fillId="32" borderId="51" xfId="0" applyFont="1" applyFill="1" applyBorder="1" applyAlignment="1">
      <alignment horizontal="right" vertical="center" wrapText="1"/>
    </xf>
    <xf numFmtId="0" fontId="2" fillId="32" borderId="97" xfId="0" applyFont="1" applyFill="1" applyBorder="1" applyAlignment="1">
      <alignment horizontal="right" vertical="center" wrapText="1"/>
    </xf>
    <xf numFmtId="0" fontId="2" fillId="32" borderId="27" xfId="0" applyFont="1" applyFill="1" applyBorder="1" applyAlignment="1">
      <alignment horizontal="right" vertical="center" wrapText="1"/>
    </xf>
    <xf numFmtId="0" fontId="2" fillId="32" borderId="68" xfId="0" applyFont="1" applyFill="1" applyBorder="1" applyAlignment="1">
      <alignment horizontal="right" vertical="center" wrapText="1"/>
    </xf>
    <xf numFmtId="0" fontId="2" fillId="32" borderId="29" xfId="0" applyFont="1" applyFill="1" applyBorder="1" applyAlignment="1">
      <alignment horizontal="right" vertical="center" wrapText="1"/>
    </xf>
    <xf numFmtId="0" fontId="1" fillId="32" borderId="83" xfId="0" applyFont="1" applyFill="1" applyBorder="1" applyAlignment="1">
      <alignment horizontal="center" vertical="center" wrapText="1"/>
    </xf>
    <xf numFmtId="0" fontId="1" fillId="32" borderId="49" xfId="0" applyFont="1" applyFill="1" applyBorder="1" applyAlignment="1">
      <alignment horizontal="center" vertical="center" wrapText="1"/>
    </xf>
    <xf numFmtId="0" fontId="1" fillId="32" borderId="60" xfId="0" applyFont="1" applyFill="1" applyBorder="1" applyAlignment="1">
      <alignment horizontal="center" vertical="center" wrapText="1"/>
    </xf>
    <xf numFmtId="0" fontId="1" fillId="32" borderId="26" xfId="0" applyFont="1" applyFill="1" applyBorder="1" applyAlignment="1">
      <alignment horizontal="center" vertical="center" wrapText="1"/>
    </xf>
    <xf numFmtId="0" fontId="1" fillId="32" borderId="69" xfId="0" applyFont="1" applyFill="1" applyBorder="1" applyAlignment="1">
      <alignment horizontal="center" vertical="center" wrapText="1"/>
    </xf>
    <xf numFmtId="0" fontId="1" fillId="32" borderId="46" xfId="0" applyFont="1" applyFill="1" applyBorder="1" applyAlignment="1">
      <alignment horizontal="center" vertical="center" wrapText="1"/>
    </xf>
    <xf numFmtId="0" fontId="1" fillId="32" borderId="47" xfId="0" applyFont="1" applyFill="1" applyBorder="1" applyAlignment="1">
      <alignment horizontal="center" vertical="center" wrapText="1"/>
    </xf>
    <xf numFmtId="0" fontId="1" fillId="32" borderId="63" xfId="0" applyFont="1" applyFill="1" applyBorder="1" applyAlignment="1">
      <alignment horizontal="center" vertical="center" wrapText="1"/>
    </xf>
    <xf numFmtId="0" fontId="1" fillId="32" borderId="55" xfId="0" applyFont="1" applyFill="1" applyBorder="1" applyAlignment="1">
      <alignment horizontal="center" vertical="center" wrapText="1"/>
    </xf>
    <xf numFmtId="0" fontId="5" fillId="0" borderId="0" xfId="0" applyFont="1" applyAlignment="1">
      <alignment horizontal="center" wrapText="1"/>
    </xf>
    <xf numFmtId="0" fontId="5" fillId="0" borderId="0" xfId="0" applyFont="1" applyBorder="1" applyAlignment="1">
      <alignment horizontal="center"/>
    </xf>
    <xf numFmtId="0" fontId="2" fillId="32" borderId="15" xfId="59" applyFont="1" applyFill="1" applyBorder="1" applyAlignment="1">
      <alignment horizontal="center" vertical="center" wrapText="1"/>
      <protection/>
    </xf>
    <xf numFmtId="0" fontId="2" fillId="32" borderId="11" xfId="59" applyFont="1" applyFill="1" applyBorder="1" applyAlignment="1">
      <alignment horizontal="center" vertical="center" wrapText="1"/>
      <protection/>
    </xf>
    <xf numFmtId="0" fontId="2" fillId="37" borderId="32" xfId="59" applyFont="1" applyFill="1" applyBorder="1" applyAlignment="1">
      <alignment horizontal="center" vertical="center" wrapText="1"/>
      <protection/>
    </xf>
    <xf numFmtId="0" fontId="2" fillId="37" borderId="0" xfId="59" applyFont="1" applyFill="1" applyBorder="1" applyAlignment="1">
      <alignment horizontal="center" vertical="center" wrapText="1"/>
      <protection/>
    </xf>
    <xf numFmtId="0" fontId="2" fillId="38" borderId="102" xfId="59" applyFont="1" applyFill="1" applyBorder="1" applyAlignment="1">
      <alignment horizontal="center" vertical="center" wrapText="1"/>
      <protection/>
    </xf>
    <xf numFmtId="0" fontId="2" fillId="38" borderId="50" xfId="59" applyFont="1" applyFill="1" applyBorder="1" applyAlignment="1">
      <alignment horizontal="center" vertical="center" wrapText="1"/>
      <protection/>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21" fillId="0" borderId="0" xfId="0" applyFont="1" applyAlignment="1">
      <alignment vertical="center"/>
    </xf>
    <xf numFmtId="4" fontId="20" fillId="32" borderId="54" xfId="0" applyNumberFormat="1" applyFont="1" applyFill="1" applyBorder="1" applyAlignment="1">
      <alignment horizontal="center" vertical="center" wrapText="1"/>
    </xf>
    <xf numFmtId="4" fontId="20" fillId="32" borderId="49" xfId="0" applyNumberFormat="1" applyFont="1" applyFill="1" applyBorder="1" applyAlignment="1">
      <alignment horizontal="center" vertical="center" wrapText="1"/>
    </xf>
    <xf numFmtId="4" fontId="20" fillId="32" borderId="16" xfId="0" applyNumberFormat="1" applyFont="1" applyFill="1" applyBorder="1" applyAlignment="1">
      <alignment horizontal="center" vertical="center" wrapText="1"/>
    </xf>
    <xf numFmtId="4" fontId="20" fillId="32" borderId="47" xfId="0" applyNumberFormat="1" applyFont="1" applyFill="1" applyBorder="1" applyAlignment="1">
      <alignment horizontal="center" vertical="center" wrapText="1"/>
    </xf>
    <xf numFmtId="4" fontId="20" fillId="32" borderId="56" xfId="0" applyNumberFormat="1" applyFont="1" applyFill="1" applyBorder="1" applyAlignment="1">
      <alignment horizontal="center" vertical="center" wrapText="1"/>
    </xf>
    <xf numFmtId="4" fontId="20" fillId="32" borderId="57" xfId="0" applyNumberFormat="1" applyFont="1" applyFill="1" applyBorder="1" applyAlignment="1">
      <alignment horizontal="center" vertical="center" wrapText="1"/>
    </xf>
    <xf numFmtId="0" fontId="20" fillId="32" borderId="72" xfId="0"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17" fillId="32" borderId="51" xfId="0" applyFont="1" applyFill="1" applyBorder="1" applyAlignment="1">
      <alignment horizontal="center" vertical="center"/>
    </xf>
    <xf numFmtId="0" fontId="17" fillId="32" borderId="15" xfId="0" applyFont="1" applyFill="1" applyBorder="1" applyAlignment="1">
      <alignment horizontal="center" vertical="center"/>
    </xf>
    <xf numFmtId="0" fontId="17" fillId="32" borderId="39" xfId="0" applyFont="1" applyFill="1" applyBorder="1" applyAlignment="1">
      <alignment horizontal="center" vertical="center"/>
    </xf>
    <xf numFmtId="4" fontId="3" fillId="32" borderId="38" xfId="0" applyNumberFormat="1" applyFont="1" applyFill="1" applyBorder="1" applyAlignment="1">
      <alignment horizontal="center" vertical="center" wrapText="1"/>
    </xf>
    <xf numFmtId="4" fontId="3" fillId="32" borderId="15" xfId="0" applyNumberFormat="1" applyFont="1" applyFill="1" applyBorder="1" applyAlignment="1">
      <alignment horizontal="center" vertical="center" wrapText="1"/>
    </xf>
    <xf numFmtId="4" fontId="3" fillId="32" borderId="39" xfId="0" applyNumberFormat="1" applyFont="1" applyFill="1" applyBorder="1" applyAlignment="1">
      <alignment horizontal="center" vertical="center" wrapText="1"/>
    </xf>
    <xf numFmtId="0" fontId="20" fillId="32" borderId="54" xfId="0" applyFont="1" applyFill="1" applyBorder="1" applyAlignment="1">
      <alignment horizontal="center" vertical="center" wrapText="1"/>
    </xf>
    <xf numFmtId="0" fontId="20" fillId="32" borderId="49" xfId="0" applyFont="1" applyFill="1" applyBorder="1" applyAlignment="1">
      <alignment horizontal="center" vertical="center" wrapText="1"/>
    </xf>
    <xf numFmtId="0" fontId="44" fillId="0" borderId="0" xfId="0" applyFont="1" applyAlignment="1">
      <alignment horizontal="center" vertical="center"/>
    </xf>
    <xf numFmtId="0" fontId="21" fillId="0" borderId="0" xfId="0" applyFont="1" applyAlignment="1">
      <alignment horizontal="left" vertical="center"/>
    </xf>
    <xf numFmtId="0" fontId="3" fillId="32" borderId="35" xfId="0" applyFont="1" applyFill="1" applyBorder="1" applyAlignment="1">
      <alignment horizontal="center" vertical="center" wrapText="1"/>
    </xf>
    <xf numFmtId="0" fontId="96" fillId="0" borderId="0" xfId="0" applyFont="1" applyAlignment="1">
      <alignment horizontal="center" vertical="center"/>
    </xf>
    <xf numFmtId="0" fontId="115" fillId="0" borderId="0" xfId="0" applyFont="1" applyAlignment="1">
      <alignment vertical="center"/>
    </xf>
    <xf numFmtId="0" fontId="13" fillId="0" borderId="0" xfId="0" applyFont="1" applyBorder="1" applyAlignment="1">
      <alignment horizontal="center" wrapText="1"/>
    </xf>
    <xf numFmtId="0" fontId="12" fillId="39" borderId="101" xfId="0" applyFont="1" applyFill="1" applyBorder="1" applyAlignment="1">
      <alignment horizontal="center" wrapText="1"/>
    </xf>
    <xf numFmtId="0" fontId="12" fillId="39" borderId="63" xfId="0" applyFont="1" applyFill="1" applyBorder="1" applyAlignment="1">
      <alignment horizontal="center" wrapText="1"/>
    </xf>
    <xf numFmtId="0" fontId="12" fillId="39" borderId="37" xfId="0" applyFont="1" applyFill="1" applyBorder="1" applyAlignment="1">
      <alignment horizontal="center" wrapText="1"/>
    </xf>
    <xf numFmtId="0" fontId="12" fillId="39" borderId="55" xfId="0" applyFont="1" applyFill="1" applyBorder="1" applyAlignment="1">
      <alignment horizontal="center" wrapText="1"/>
    </xf>
    <xf numFmtId="0" fontId="30" fillId="39" borderId="68" xfId="0" applyFont="1" applyFill="1" applyBorder="1" applyAlignment="1">
      <alignment horizontal="center" vertical="center" wrapText="1"/>
    </xf>
    <xf numFmtId="0" fontId="30" fillId="39" borderId="33" xfId="0" applyFont="1" applyFill="1" applyBorder="1" applyAlignment="1">
      <alignment horizontal="center" vertical="center" wrapText="1"/>
    </xf>
    <xf numFmtId="0" fontId="12" fillId="0" borderId="60"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61" xfId="0" applyFont="1" applyBorder="1" applyAlignment="1">
      <alignment horizontal="center" vertical="center"/>
    </xf>
    <xf numFmtId="0" fontId="12" fillId="0" borderId="26" xfId="0" applyFont="1" applyBorder="1" applyAlignment="1">
      <alignment horizontal="center" vertical="center"/>
    </xf>
    <xf numFmtId="0" fontId="23" fillId="0" borderId="0" xfId="0" applyFont="1" applyAlignment="1">
      <alignment horizontal="center" vertical="center" wrapText="1"/>
    </xf>
    <xf numFmtId="0" fontId="16" fillId="32" borderId="72" xfId="0" applyFont="1" applyFill="1" applyBorder="1" applyAlignment="1">
      <alignment horizontal="center" vertical="center" wrapText="1"/>
    </xf>
    <xf numFmtId="0" fontId="16" fillId="32" borderId="19" xfId="0" applyFont="1" applyFill="1" applyBorder="1" applyAlignment="1">
      <alignment horizontal="center" vertical="center" wrapText="1"/>
    </xf>
    <xf numFmtId="0" fontId="16" fillId="32" borderId="96" xfId="0" applyFont="1" applyFill="1" applyBorder="1" applyAlignment="1">
      <alignment horizontal="center" vertical="center" wrapText="1"/>
    </xf>
    <xf numFmtId="0" fontId="16" fillId="32" borderId="103" xfId="0" applyFont="1" applyFill="1" applyBorder="1" applyAlignment="1">
      <alignment horizontal="center" vertical="center" wrapText="1"/>
    </xf>
    <xf numFmtId="0" fontId="16" fillId="32" borderId="71" xfId="0" applyFont="1" applyFill="1" applyBorder="1" applyAlignment="1">
      <alignment horizontal="center" vertical="center" wrapText="1"/>
    </xf>
    <xf numFmtId="0" fontId="16" fillId="32" borderId="38" xfId="0" applyFont="1" applyFill="1" applyBorder="1" applyAlignment="1">
      <alignment horizontal="center" vertical="center" wrapText="1"/>
    </xf>
    <xf numFmtId="0" fontId="16" fillId="32" borderId="24" xfId="0" applyFont="1" applyFill="1" applyBorder="1" applyAlignment="1">
      <alignment horizontal="center" vertical="center" wrapText="1"/>
    </xf>
    <xf numFmtId="0" fontId="16" fillId="32" borderId="99" xfId="0" applyFont="1" applyFill="1" applyBorder="1" applyAlignment="1">
      <alignment horizontal="center" vertical="center" wrapText="1"/>
    </xf>
    <xf numFmtId="0" fontId="2" fillId="32" borderId="51" xfId="0" applyFont="1" applyFill="1" applyBorder="1" applyAlignment="1">
      <alignment horizontal="center" vertical="center" wrapText="1"/>
    </xf>
    <xf numFmtId="0" fontId="2" fillId="32" borderId="68" xfId="0" applyFont="1" applyFill="1" applyBorder="1" applyAlignment="1">
      <alignment horizontal="right"/>
    </xf>
    <xf numFmtId="0" fontId="2" fillId="32" borderId="69" xfId="0" applyFont="1" applyFill="1" applyBorder="1" applyAlignment="1">
      <alignment horizontal="right"/>
    </xf>
    <xf numFmtId="0" fontId="2" fillId="32" borderId="33" xfId="0" applyFont="1" applyFill="1" applyBorder="1" applyAlignment="1">
      <alignment horizontal="right"/>
    </xf>
    <xf numFmtId="0" fontId="2" fillId="32" borderId="105" xfId="0" applyFont="1" applyFill="1" applyBorder="1" applyAlignment="1">
      <alignment horizontal="center" wrapText="1" shrinkToFit="1"/>
    </xf>
    <xf numFmtId="0" fontId="2" fillId="32" borderId="106" xfId="0" applyFont="1" applyFill="1" applyBorder="1" applyAlignment="1">
      <alignment horizontal="center" wrapText="1" shrinkToFit="1"/>
    </xf>
    <xf numFmtId="0" fontId="2" fillId="32" borderId="83" xfId="0" applyFont="1" applyFill="1" applyBorder="1" applyAlignment="1">
      <alignment horizontal="center" vertical="center" wrapText="1" shrinkToFit="1"/>
    </xf>
    <xf numFmtId="0" fontId="2" fillId="32" borderId="49" xfId="0" applyFont="1" applyFill="1" applyBorder="1" applyAlignment="1">
      <alignment horizontal="center" vertical="center" wrapText="1" shrinkToFit="1"/>
    </xf>
    <xf numFmtId="0" fontId="5" fillId="0" borderId="0" xfId="59" applyFont="1" applyAlignment="1">
      <alignment horizontal="center"/>
      <protection/>
    </xf>
    <xf numFmtId="0" fontId="2" fillId="32" borderId="60" xfId="59" applyFont="1" applyFill="1" applyBorder="1" applyAlignment="1">
      <alignment horizontal="center" vertical="center" wrapText="1"/>
      <protection/>
    </xf>
    <xf numFmtId="0" fontId="2" fillId="32" borderId="26" xfId="59" applyFont="1" applyFill="1" applyBorder="1" applyAlignment="1">
      <alignment horizontal="center" vertical="center" wrapText="1"/>
      <protection/>
    </xf>
    <xf numFmtId="0" fontId="2" fillId="33" borderId="93" xfId="59" applyFont="1" applyFill="1" applyBorder="1" applyAlignment="1">
      <alignment horizontal="left" vertical="center"/>
      <protection/>
    </xf>
    <xf numFmtId="0" fontId="2" fillId="33" borderId="62" xfId="59" applyFont="1" applyFill="1" applyBorder="1" applyAlignment="1">
      <alignment horizontal="left" vertical="center"/>
      <protection/>
    </xf>
    <xf numFmtId="0" fontId="2" fillId="32" borderId="68" xfId="59" applyFont="1" applyFill="1" applyBorder="1" applyAlignment="1">
      <alignment horizontal="right" wrapText="1"/>
      <protection/>
    </xf>
    <xf numFmtId="0" fontId="2" fillId="32" borderId="33" xfId="59" applyFont="1" applyFill="1" applyBorder="1" applyAlignment="1">
      <alignment horizontal="right" wrapText="1"/>
      <protection/>
    </xf>
    <xf numFmtId="0" fontId="2" fillId="32" borderId="107" xfId="59" applyFont="1" applyFill="1" applyBorder="1" applyAlignment="1">
      <alignment horizontal="center" vertical="center"/>
      <protection/>
    </xf>
    <xf numFmtId="0" fontId="2" fillId="32" borderId="79" xfId="59" applyFont="1" applyFill="1" applyBorder="1" applyAlignment="1">
      <alignment horizontal="center" vertical="center"/>
      <protection/>
    </xf>
    <xf numFmtId="49" fontId="2" fillId="33" borderId="93" xfId="59" applyNumberFormat="1" applyFont="1" applyFill="1" applyBorder="1" applyAlignment="1">
      <alignment horizontal="left" vertical="center"/>
      <protection/>
    </xf>
    <xf numFmtId="49" fontId="2" fillId="33" borderId="62" xfId="59" applyNumberFormat="1" applyFont="1" applyFill="1" applyBorder="1" applyAlignment="1">
      <alignment horizontal="left" vertical="center"/>
      <protection/>
    </xf>
    <xf numFmtId="3" fontId="1" fillId="0" borderId="46" xfId="0" applyNumberFormat="1" applyFont="1" applyFill="1" applyBorder="1" applyAlignment="1" applyProtection="1">
      <alignment horizontal="center" vertical="center"/>
      <protection locked="0"/>
    </xf>
    <xf numFmtId="3" fontId="1" fillId="0" borderId="59" xfId="0" applyNumberFormat="1" applyFont="1" applyFill="1" applyBorder="1" applyAlignment="1" applyProtection="1">
      <alignment horizontal="center" vertical="center"/>
      <protection locked="0"/>
    </xf>
    <xf numFmtId="3" fontId="1" fillId="0" borderId="79" xfId="0" applyNumberFormat="1" applyFont="1" applyFill="1" applyBorder="1" applyAlignment="1" applyProtection="1">
      <alignment horizontal="center" vertical="center"/>
      <protection locked="0"/>
    </xf>
    <xf numFmtId="0" fontId="14" fillId="0" borderId="60" xfId="0" applyFont="1" applyFill="1" applyBorder="1" applyAlignment="1" applyProtection="1">
      <alignment horizontal="center" vertical="center"/>
      <protection/>
    </xf>
    <xf numFmtId="0" fontId="14" fillId="0" borderId="61"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3" fontId="14" fillId="0" borderId="46" xfId="0" applyNumberFormat="1" applyFont="1" applyFill="1" applyBorder="1" applyAlignment="1" applyProtection="1">
      <alignment horizontal="center" vertical="center"/>
      <protection locked="0"/>
    </xf>
    <xf numFmtId="3" fontId="14" fillId="0" borderId="59" xfId="0" applyNumberFormat="1" applyFont="1" applyFill="1" applyBorder="1" applyAlignment="1" applyProtection="1">
      <alignment horizontal="center" vertical="center"/>
      <protection locked="0"/>
    </xf>
    <xf numFmtId="3" fontId="14" fillId="0" borderId="47" xfId="0" applyNumberFormat="1" applyFont="1" applyFill="1" applyBorder="1" applyAlignment="1" applyProtection="1">
      <alignment horizontal="center" vertical="center"/>
      <protection locked="0"/>
    </xf>
    <xf numFmtId="3" fontId="14" fillId="0" borderId="79" xfId="0" applyNumberFormat="1" applyFont="1" applyFill="1" applyBorder="1" applyAlignment="1" applyProtection="1">
      <alignment horizontal="center" vertical="center"/>
      <protection locked="0"/>
    </xf>
    <xf numFmtId="0" fontId="14" fillId="0" borderId="46" xfId="0" applyFont="1" applyBorder="1" applyAlignment="1" applyProtection="1">
      <alignment vertical="center" wrapText="1"/>
      <protection locked="0"/>
    </xf>
    <xf numFmtId="0" fontId="14" fillId="0" borderId="59" xfId="0" applyFont="1" applyBorder="1" applyAlignment="1" applyProtection="1">
      <alignment vertical="center" wrapText="1"/>
      <protection locked="0"/>
    </xf>
    <xf numFmtId="0" fontId="14" fillId="0" borderId="47" xfId="0" applyFont="1" applyBorder="1" applyAlignment="1" applyProtection="1">
      <alignment vertical="center" wrapText="1"/>
      <protection locked="0"/>
    </xf>
    <xf numFmtId="0" fontId="14" fillId="0" borderId="46" xfId="0" applyFont="1" applyBorder="1" applyAlignment="1" applyProtection="1">
      <alignment vertical="center"/>
      <protection locked="0"/>
    </xf>
    <xf numFmtId="0" fontId="14" fillId="0" borderId="59" xfId="0" applyFont="1" applyBorder="1" applyAlignment="1" applyProtection="1">
      <alignment vertical="center"/>
      <protection locked="0"/>
    </xf>
    <xf numFmtId="0" fontId="14" fillId="0" borderId="47" xfId="0" applyFont="1" applyBorder="1" applyAlignment="1" applyProtection="1">
      <alignment vertical="center"/>
      <protection locked="0"/>
    </xf>
    <xf numFmtId="0" fontId="1" fillId="0" borderId="60" xfId="0" applyFont="1" applyFill="1" applyBorder="1" applyAlignment="1" applyProtection="1">
      <alignment horizontal="center" vertical="center"/>
      <protection/>
    </xf>
    <xf numFmtId="0" fontId="1" fillId="0" borderId="61" xfId="0" applyFont="1" applyFill="1" applyBorder="1" applyAlignment="1" applyProtection="1">
      <alignment horizontal="center" vertical="center"/>
      <protection/>
    </xf>
    <xf numFmtId="0" fontId="1" fillId="0" borderId="26" xfId="0" applyFont="1" applyFill="1" applyBorder="1" applyAlignment="1" applyProtection="1">
      <alignment horizontal="center" vertical="center"/>
      <protection/>
    </xf>
    <xf numFmtId="0" fontId="13" fillId="0" borderId="46" xfId="0" applyFont="1" applyFill="1" applyBorder="1" applyAlignment="1" applyProtection="1">
      <alignment vertical="center" wrapText="1"/>
      <protection locked="0"/>
    </xf>
    <xf numFmtId="0" fontId="13" fillId="0" borderId="59" xfId="0" applyFont="1" applyFill="1" applyBorder="1" applyAlignment="1" applyProtection="1">
      <alignment vertical="center" wrapText="1"/>
      <protection locked="0"/>
    </xf>
    <xf numFmtId="0" fontId="13" fillId="0" borderId="47" xfId="0" applyFont="1" applyFill="1" applyBorder="1" applyAlignment="1" applyProtection="1">
      <alignment vertical="center" wrapText="1"/>
      <protection locked="0"/>
    </xf>
    <xf numFmtId="3" fontId="1" fillId="0" borderId="47" xfId="0" applyNumberFormat="1" applyFont="1" applyFill="1" applyBorder="1" applyAlignment="1" applyProtection="1">
      <alignment horizontal="center" vertical="center"/>
      <protection locked="0"/>
    </xf>
    <xf numFmtId="0" fontId="36" fillId="0" borderId="46" xfId="0" applyFont="1" applyFill="1" applyBorder="1" applyAlignment="1" applyProtection="1">
      <alignment vertical="center" wrapText="1"/>
      <protection locked="0"/>
    </xf>
    <xf numFmtId="0" fontId="36" fillId="0" borderId="59" xfId="0" applyFont="1" applyFill="1" applyBorder="1" applyAlignment="1" applyProtection="1">
      <alignment vertical="center" wrapText="1"/>
      <protection locked="0"/>
    </xf>
    <xf numFmtId="0" fontId="36" fillId="0" borderId="47" xfId="0" applyFont="1" applyFill="1" applyBorder="1" applyAlignment="1" applyProtection="1">
      <alignment vertical="center" wrapText="1"/>
      <protection locked="0"/>
    </xf>
    <xf numFmtId="0" fontId="14" fillId="0" borderId="46" xfId="0" applyFont="1" applyBorder="1" applyAlignment="1" applyProtection="1">
      <alignment horizontal="center" vertical="center" wrapText="1"/>
      <protection locked="0"/>
    </xf>
    <xf numFmtId="0" fontId="14" fillId="0" borderId="59"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18" fillId="36" borderId="69" xfId="0" applyFont="1" applyFill="1" applyBorder="1" applyAlignment="1" applyProtection="1">
      <alignment horizontal="center" vertical="center"/>
      <protection/>
    </xf>
    <xf numFmtId="0" fontId="18" fillId="32" borderId="60" xfId="0" applyFont="1" applyFill="1" applyBorder="1" applyAlignment="1" applyProtection="1">
      <alignment horizontal="center" vertical="center" wrapText="1"/>
      <protection/>
    </xf>
    <xf numFmtId="0" fontId="18" fillId="32" borderId="26" xfId="0" applyFont="1" applyFill="1" applyBorder="1" applyAlignment="1" applyProtection="1">
      <alignment horizontal="center" vertical="center" wrapText="1"/>
      <protection/>
    </xf>
    <xf numFmtId="49" fontId="2" fillId="32" borderId="46" xfId="0" applyNumberFormat="1" applyFont="1" applyFill="1" applyBorder="1" applyAlignment="1" applyProtection="1">
      <alignment horizontal="center" vertical="center" wrapText="1"/>
      <protection/>
    </xf>
    <xf numFmtId="49" fontId="2" fillId="32" borderId="47" xfId="0" applyNumberFormat="1" applyFont="1" applyFill="1" applyBorder="1" applyAlignment="1" applyProtection="1">
      <alignment horizontal="center" vertical="center" wrapText="1"/>
      <protection/>
    </xf>
    <xf numFmtId="49" fontId="2" fillId="32" borderId="46" xfId="0" applyNumberFormat="1" applyFont="1" applyFill="1" applyBorder="1" applyAlignment="1" applyProtection="1">
      <alignment horizontal="center" vertical="center"/>
      <protection/>
    </xf>
    <xf numFmtId="49" fontId="2" fillId="32" borderId="47" xfId="0" applyNumberFormat="1" applyFont="1" applyFill="1" applyBorder="1" applyAlignment="1" applyProtection="1">
      <alignment horizontal="center" vertical="center"/>
      <protection/>
    </xf>
    <xf numFmtId="49" fontId="2" fillId="32" borderId="91" xfId="0" applyNumberFormat="1" applyFont="1" applyFill="1" applyBorder="1" applyAlignment="1" applyProtection="1">
      <alignment horizontal="center" vertical="center" wrapText="1"/>
      <protection/>
    </xf>
    <xf numFmtId="49" fontId="2" fillId="32" borderId="69" xfId="0" applyNumberFormat="1" applyFont="1" applyFill="1" applyBorder="1" applyAlignment="1" applyProtection="1">
      <alignment horizontal="center" vertical="center"/>
      <protection/>
    </xf>
    <xf numFmtId="49" fontId="2" fillId="32" borderId="29" xfId="0" applyNumberFormat="1" applyFont="1" applyFill="1" applyBorder="1" applyAlignment="1" applyProtection="1">
      <alignment horizontal="center" vertical="center"/>
      <protection/>
    </xf>
    <xf numFmtId="49" fontId="2" fillId="32" borderId="95" xfId="0" applyNumberFormat="1" applyFont="1" applyFill="1" applyBorder="1" applyAlignment="1" applyProtection="1">
      <alignment horizontal="center" vertical="center" wrapText="1"/>
      <protection/>
    </xf>
    <xf numFmtId="49" fontId="2" fillId="32" borderId="57" xfId="0" applyNumberFormat="1" applyFont="1" applyFill="1" applyBorder="1" applyAlignment="1" applyProtection="1">
      <alignment horizontal="center" vertical="center" wrapText="1"/>
      <protection/>
    </xf>
    <xf numFmtId="0" fontId="36" fillId="0" borderId="46" xfId="0" applyFont="1" applyBorder="1" applyAlignment="1" applyProtection="1">
      <alignment vertical="center" wrapText="1"/>
      <protection locked="0"/>
    </xf>
    <xf numFmtId="0" fontId="36" fillId="0" borderId="59" xfId="0" applyFont="1" applyBorder="1" applyAlignment="1" applyProtection="1">
      <alignment vertical="center" wrapText="1"/>
      <protection locked="0"/>
    </xf>
    <xf numFmtId="0" fontId="36" fillId="0" borderId="47" xfId="0" applyFont="1" applyBorder="1" applyAlignment="1" applyProtection="1">
      <alignment vertical="center" wrapText="1"/>
      <protection locked="0"/>
    </xf>
    <xf numFmtId="0" fontId="5" fillId="0" borderId="0" xfId="0" applyFont="1" applyAlignment="1">
      <alignment horizontal="center"/>
    </xf>
    <xf numFmtId="0" fontId="2" fillId="32" borderId="102" xfId="0" applyFont="1" applyFill="1" applyBorder="1" applyAlignment="1">
      <alignment horizontal="center" vertical="center" wrapText="1"/>
    </xf>
    <xf numFmtId="0" fontId="2" fillId="32" borderId="21" xfId="0" applyFont="1" applyFill="1" applyBorder="1" applyAlignment="1">
      <alignment horizontal="center" vertical="center" wrapText="1"/>
    </xf>
    <xf numFmtId="0" fontId="2" fillId="32" borderId="63" xfId="0" applyFont="1" applyFill="1" applyBorder="1" applyAlignment="1">
      <alignment horizontal="center" vertical="center" wrapText="1"/>
    </xf>
    <xf numFmtId="0" fontId="2" fillId="32" borderId="55" xfId="0" applyFont="1" applyFill="1" applyBorder="1" applyAlignment="1">
      <alignment horizontal="center" vertical="center" wrapText="1"/>
    </xf>
    <xf numFmtId="49" fontId="2" fillId="32" borderId="83" xfId="0" applyNumberFormat="1" applyFont="1" applyFill="1" applyBorder="1" applyAlignment="1" applyProtection="1">
      <alignment horizontal="center" vertical="center" wrapText="1"/>
      <protection/>
    </xf>
    <xf numFmtId="49" fontId="2" fillId="32" borderId="49" xfId="0" applyNumberFormat="1" applyFont="1" applyFill="1" applyBorder="1" applyAlignment="1" applyProtection="1">
      <alignment horizontal="center"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1457325</xdr:colOff>
      <xdr:row>22</xdr:row>
      <xdr:rowOff>333375</xdr:rowOff>
    </xdr:from>
    <xdr:ext cx="57150" cy="219075"/>
    <xdr:sp fLocksText="0">
      <xdr:nvSpPr>
        <xdr:cNvPr id="1" name="Text Box 1"/>
        <xdr:cNvSpPr txBox="1">
          <a:spLocks noChangeArrowheads="1"/>
        </xdr:cNvSpPr>
      </xdr:nvSpPr>
      <xdr:spPr>
        <a:xfrm>
          <a:off x="2676525" y="6896100"/>
          <a:ext cx="571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4.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IR160"/>
  <sheetViews>
    <sheetView tabSelected="1" zoomScale="60" zoomScaleNormal="60" zoomScalePageLayoutView="0" workbookViewId="0" topLeftCell="A130">
      <selection activeCell="E137" sqref="E137:E138"/>
    </sheetView>
  </sheetViews>
  <sheetFormatPr defaultColWidth="8.8515625" defaultRowHeight="12.75"/>
  <cols>
    <col min="1" max="1" width="8.8515625" style="709" customWidth="1"/>
    <col min="2" max="2" width="18.28125" style="713" customWidth="1"/>
    <col min="3" max="3" width="20.140625" style="714" customWidth="1"/>
    <col min="4" max="4" width="81.28125" style="715" customWidth="1"/>
    <col min="5" max="5" width="17.7109375" style="764" customWidth="1"/>
    <col min="6" max="6" width="19.421875" style="764" customWidth="1"/>
    <col min="7" max="7" width="17.8515625" style="764" customWidth="1"/>
    <col min="8" max="8" width="19.00390625" style="1320" customWidth="1"/>
    <col min="9" max="9" width="20.57421875" style="1319" customWidth="1"/>
    <col min="10" max="11" width="8.8515625" style="750" customWidth="1"/>
    <col min="12" max="12" width="13.28125" style="750" customWidth="1"/>
    <col min="13" max="13" width="9.00390625" style="750" bestFit="1" customWidth="1"/>
    <col min="14" max="14" width="14.140625" style="750" customWidth="1"/>
    <col min="15" max="16384" width="8.8515625" style="750" customWidth="1"/>
  </cols>
  <sheetData>
    <row r="1" spans="1:9" ht="59.25" customHeight="1">
      <c r="A1" s="1475" t="s">
        <v>1242</v>
      </c>
      <c r="B1" s="1475"/>
      <c r="C1" s="1475"/>
      <c r="D1" s="1475"/>
      <c r="E1" s="1475"/>
      <c r="F1" s="1475"/>
      <c r="G1" s="1475"/>
      <c r="H1" s="1475"/>
      <c r="I1" s="1475"/>
    </row>
    <row r="2" spans="1:9" ht="2.25" customHeight="1">
      <c r="A2" s="1475"/>
      <c r="B2" s="1475"/>
      <c r="C2" s="1475"/>
      <c r="D2" s="1475"/>
      <c r="E2" s="1475"/>
      <c r="F2" s="1475"/>
      <c r="G2" s="1475"/>
      <c r="H2" s="1475"/>
      <c r="I2" s="1475"/>
    </row>
    <row r="3" spans="1:9" ht="156" customHeight="1" thickBot="1">
      <c r="A3" s="1476"/>
      <c r="B3" s="1476"/>
      <c r="C3" s="1476"/>
      <c r="D3" s="1476"/>
      <c r="E3" s="1476"/>
      <c r="F3" s="1476"/>
      <c r="G3" s="1476"/>
      <c r="H3" s="1476"/>
      <c r="I3" s="1476"/>
    </row>
    <row r="4" spans="1:9" ht="53.25" customHeight="1" thickBot="1">
      <c r="A4" s="792"/>
      <c r="B4" s="793" t="s">
        <v>846</v>
      </c>
      <c r="C4" s="795" t="s">
        <v>847</v>
      </c>
      <c r="D4" s="796" t="s">
        <v>848</v>
      </c>
      <c r="E4" s="1284" t="s">
        <v>849</v>
      </c>
      <c r="F4" s="1290" t="s">
        <v>1037</v>
      </c>
      <c r="G4" s="797" t="s">
        <v>1038</v>
      </c>
      <c r="H4" s="797" t="s">
        <v>1039</v>
      </c>
      <c r="I4" s="1174" t="s">
        <v>1040</v>
      </c>
    </row>
    <row r="5" spans="1:9" ht="53.25" customHeight="1">
      <c r="A5" s="799"/>
      <c r="B5" s="800"/>
      <c r="C5" s="802"/>
      <c r="D5" s="803" t="s">
        <v>850</v>
      </c>
      <c r="E5" s="805">
        <f>E7+E6</f>
        <v>300000</v>
      </c>
      <c r="F5" s="805">
        <v>97310</v>
      </c>
      <c r="G5" s="805">
        <f>G7+G6</f>
        <v>100000</v>
      </c>
      <c r="H5" s="805">
        <f>H7+H6</f>
        <v>102690</v>
      </c>
      <c r="I5" s="805">
        <f>I7+I6</f>
        <v>0</v>
      </c>
    </row>
    <row r="6" spans="1:9" ht="53.25" customHeight="1">
      <c r="A6" s="806" t="s">
        <v>851</v>
      </c>
      <c r="B6" s="807" t="s">
        <v>852</v>
      </c>
      <c r="C6" s="809" t="s">
        <v>853</v>
      </c>
      <c r="D6" s="810" t="s">
        <v>854</v>
      </c>
      <c r="E6" s="812">
        <v>247310</v>
      </c>
      <c r="F6" s="1231">
        <v>97310</v>
      </c>
      <c r="G6" s="926">
        <v>70000</v>
      </c>
      <c r="H6" s="926">
        <v>80000</v>
      </c>
      <c r="I6" s="1276">
        <v>0</v>
      </c>
    </row>
    <row r="7" spans="1:9" ht="53.25" customHeight="1" thickBot="1">
      <c r="A7" s="806" t="s">
        <v>851</v>
      </c>
      <c r="B7" s="807" t="s">
        <v>1216</v>
      </c>
      <c r="C7" s="809" t="s">
        <v>853</v>
      </c>
      <c r="D7" s="815" t="s">
        <v>1172</v>
      </c>
      <c r="E7" s="812">
        <v>52690</v>
      </c>
      <c r="F7" s="1231">
        <v>0</v>
      </c>
      <c r="G7" s="926">
        <v>30000</v>
      </c>
      <c r="H7" s="926">
        <v>22690</v>
      </c>
      <c r="I7" s="1276">
        <v>0</v>
      </c>
    </row>
    <row r="8" spans="1:9" ht="53.25" customHeight="1" thickTop="1">
      <c r="A8" s="816"/>
      <c r="B8" s="817">
        <v>51</v>
      </c>
      <c r="C8" s="819"/>
      <c r="D8" s="820" t="s">
        <v>855</v>
      </c>
      <c r="E8" s="804">
        <f>E9+E10+E13+E12+E11+E14</f>
        <v>1890000</v>
      </c>
      <c r="F8" s="804">
        <f>F9+F10+F13+F12+F11+F14</f>
        <v>425000</v>
      </c>
      <c r="G8" s="804">
        <f>G9+G10+G13+G12+G11+G14</f>
        <v>725000</v>
      </c>
      <c r="H8" s="804">
        <f>H9+H10+H13+H12+H11+H14</f>
        <v>395000</v>
      </c>
      <c r="I8" s="804">
        <f>I9+I10+I13+I12+I11+I14</f>
        <v>345000</v>
      </c>
    </row>
    <row r="9" spans="1:9" ht="53.25" customHeight="1">
      <c r="A9" s="822" t="s">
        <v>856</v>
      </c>
      <c r="B9" s="823" t="s">
        <v>1173</v>
      </c>
      <c r="C9" s="825" t="s">
        <v>853</v>
      </c>
      <c r="D9" s="751" t="s">
        <v>857</v>
      </c>
      <c r="E9" s="752">
        <v>190000</v>
      </c>
      <c r="F9" s="1291">
        <v>100000</v>
      </c>
      <c r="G9" s="1291">
        <v>0</v>
      </c>
      <c r="H9" s="1291">
        <v>70000</v>
      </c>
      <c r="I9" s="1292">
        <v>20000</v>
      </c>
    </row>
    <row r="10" spans="1:9" ht="53.25" customHeight="1">
      <c r="A10" s="822" t="s">
        <v>856</v>
      </c>
      <c r="B10" s="823" t="s">
        <v>858</v>
      </c>
      <c r="C10" s="825" t="s">
        <v>853</v>
      </c>
      <c r="D10" s="751" t="s">
        <v>859</v>
      </c>
      <c r="E10" s="752">
        <v>80000</v>
      </c>
      <c r="F10" s="1291">
        <v>20000</v>
      </c>
      <c r="G10" s="1275">
        <v>20000</v>
      </c>
      <c r="H10" s="1275">
        <v>20000</v>
      </c>
      <c r="I10" s="1276">
        <v>20000</v>
      </c>
    </row>
    <row r="11" spans="1:9" ht="53.25" customHeight="1">
      <c r="A11" s="822" t="s">
        <v>856</v>
      </c>
      <c r="B11" s="823" t="s">
        <v>862</v>
      </c>
      <c r="C11" s="825" t="s">
        <v>853</v>
      </c>
      <c r="D11" s="827" t="s">
        <v>863</v>
      </c>
      <c r="E11" s="829">
        <v>650000</v>
      </c>
      <c r="F11" s="1291">
        <f>E11/4</f>
        <v>162500</v>
      </c>
      <c r="G11" s="1291">
        <f>E11/4</f>
        <v>162500</v>
      </c>
      <c r="H11" s="1275">
        <f>E11/4</f>
        <v>162500</v>
      </c>
      <c r="I11" s="1276">
        <f>E11/4</f>
        <v>162500</v>
      </c>
    </row>
    <row r="12" spans="1:9" ht="53.25" customHeight="1">
      <c r="A12" s="822" t="s">
        <v>856</v>
      </c>
      <c r="B12" s="823" t="s">
        <v>1174</v>
      </c>
      <c r="C12" s="825" t="s">
        <v>853</v>
      </c>
      <c r="D12" s="827" t="s">
        <v>861</v>
      </c>
      <c r="E12" s="829">
        <v>300000</v>
      </c>
      <c r="F12" s="1291">
        <f>E12/4</f>
        <v>75000</v>
      </c>
      <c r="G12" s="1291">
        <f>E12/4</f>
        <v>75000</v>
      </c>
      <c r="H12" s="1275">
        <f>E12/4</f>
        <v>75000</v>
      </c>
      <c r="I12" s="1276">
        <f>E12/4</f>
        <v>75000</v>
      </c>
    </row>
    <row r="13" spans="1:9" ht="53.25" customHeight="1">
      <c r="A13" s="822" t="s">
        <v>856</v>
      </c>
      <c r="B13" s="830" t="s">
        <v>1005</v>
      </c>
      <c r="C13" s="825" t="s">
        <v>853</v>
      </c>
      <c r="D13" s="751" t="s">
        <v>860</v>
      </c>
      <c r="E13" s="752">
        <v>270000</v>
      </c>
      <c r="F13" s="1291">
        <f>E13/4</f>
        <v>67500</v>
      </c>
      <c r="G13" s="1291">
        <f>E13/4</f>
        <v>67500</v>
      </c>
      <c r="H13" s="1275">
        <f>E13/4</f>
        <v>67500</v>
      </c>
      <c r="I13" s="1276">
        <f>E13/4</f>
        <v>67500</v>
      </c>
    </row>
    <row r="14" spans="1:9" ht="53.25" customHeight="1">
      <c r="A14" s="822" t="s">
        <v>856</v>
      </c>
      <c r="B14" s="823" t="s">
        <v>1175</v>
      </c>
      <c r="C14" s="825" t="s">
        <v>853</v>
      </c>
      <c r="D14" s="827" t="s">
        <v>864</v>
      </c>
      <c r="E14" s="829">
        <v>400000</v>
      </c>
      <c r="F14" s="1291">
        <v>0</v>
      </c>
      <c r="G14" s="1291">
        <v>400000</v>
      </c>
      <c r="H14" s="1275">
        <v>0</v>
      </c>
      <c r="I14" s="1276">
        <v>0</v>
      </c>
    </row>
    <row r="15" spans="1:9" ht="53.25" customHeight="1">
      <c r="A15" s="816" t="s">
        <v>856</v>
      </c>
      <c r="B15" s="817">
        <v>52</v>
      </c>
      <c r="C15" s="819"/>
      <c r="D15" s="820" t="s">
        <v>865</v>
      </c>
      <c r="E15" s="804">
        <f>SUM(E16:E22)</f>
        <v>26130372.59</v>
      </c>
      <c r="F15" s="804">
        <f>SUM(F16:F22)</f>
        <v>6926872.59</v>
      </c>
      <c r="G15" s="804">
        <f>SUM(G16:G22)</f>
        <v>6399500</v>
      </c>
      <c r="H15" s="804">
        <f>SUM(H16:H22)</f>
        <v>6399500</v>
      </c>
      <c r="I15" s="804">
        <f>SUM(I16:I22)</f>
        <v>6404500</v>
      </c>
    </row>
    <row r="16" spans="1:9" ht="53.25" customHeight="1">
      <c r="A16" s="806" t="s">
        <v>856</v>
      </c>
      <c r="B16" s="807" t="s">
        <v>866</v>
      </c>
      <c r="C16" s="809" t="s">
        <v>853</v>
      </c>
      <c r="D16" s="831" t="s">
        <v>867</v>
      </c>
      <c r="E16" s="812">
        <v>20000000</v>
      </c>
      <c r="F16" s="1231">
        <f>E16/4</f>
        <v>5000000</v>
      </c>
      <c r="G16" s="926">
        <f>E16/4</f>
        <v>5000000</v>
      </c>
      <c r="H16" s="926">
        <f>E16/4</f>
        <v>5000000</v>
      </c>
      <c r="I16" s="1270">
        <f>E16/4</f>
        <v>5000000</v>
      </c>
    </row>
    <row r="17" spans="1:9" ht="53.25" customHeight="1">
      <c r="A17" s="806" t="s">
        <v>856</v>
      </c>
      <c r="B17" s="807" t="s">
        <v>868</v>
      </c>
      <c r="C17" s="809" t="s">
        <v>853</v>
      </c>
      <c r="D17" s="831" t="s">
        <v>869</v>
      </c>
      <c r="E17" s="812">
        <v>3330000</v>
      </c>
      <c r="F17" s="1231">
        <f>E17/4</f>
        <v>832500</v>
      </c>
      <c r="G17" s="926">
        <f>E17/4</f>
        <v>832500</v>
      </c>
      <c r="H17" s="926">
        <f>E17/4</f>
        <v>832500</v>
      </c>
      <c r="I17" s="1270">
        <f>E17/4</f>
        <v>832500</v>
      </c>
    </row>
    <row r="18" spans="1:9" ht="53.25" customHeight="1">
      <c r="A18" s="806" t="s">
        <v>856</v>
      </c>
      <c r="B18" s="807" t="s">
        <v>870</v>
      </c>
      <c r="C18" s="809" t="s">
        <v>853</v>
      </c>
      <c r="D18" s="831" t="s">
        <v>871</v>
      </c>
      <c r="E18" s="812">
        <v>700000</v>
      </c>
      <c r="F18" s="1231">
        <f>E18/4</f>
        <v>175000</v>
      </c>
      <c r="G18" s="926">
        <f>E18/4</f>
        <v>175000</v>
      </c>
      <c r="H18" s="926">
        <f>E18/4</f>
        <v>175000</v>
      </c>
      <c r="I18" s="1270">
        <f>E18/4</f>
        <v>175000</v>
      </c>
    </row>
    <row r="19" spans="1:9" ht="53.25" customHeight="1">
      <c r="A19" s="806" t="s">
        <v>856</v>
      </c>
      <c r="B19" s="807" t="s">
        <v>872</v>
      </c>
      <c r="C19" s="809" t="s">
        <v>853</v>
      </c>
      <c r="D19" s="831" t="s">
        <v>873</v>
      </c>
      <c r="E19" s="812">
        <v>1318000</v>
      </c>
      <c r="F19" s="1231">
        <f>E19/4</f>
        <v>329500</v>
      </c>
      <c r="G19" s="926">
        <f>E19/4</f>
        <v>329500</v>
      </c>
      <c r="H19" s="926">
        <f>E19/4</f>
        <v>329500</v>
      </c>
      <c r="I19" s="1270">
        <f>E19/4</f>
        <v>329500</v>
      </c>
    </row>
    <row r="20" spans="1:9" ht="53.25" customHeight="1">
      <c r="A20" s="806" t="s">
        <v>856</v>
      </c>
      <c r="B20" s="807" t="s">
        <v>1176</v>
      </c>
      <c r="C20" s="809" t="s">
        <v>853</v>
      </c>
      <c r="D20" s="831" t="s">
        <v>874</v>
      </c>
      <c r="E20" s="812">
        <v>190000</v>
      </c>
      <c r="F20" s="1231">
        <f>E20/4</f>
        <v>47500</v>
      </c>
      <c r="G20" s="926">
        <f>E20/4</f>
        <v>47500</v>
      </c>
      <c r="H20" s="926">
        <f>E20/4</f>
        <v>47500</v>
      </c>
      <c r="I20" s="1270">
        <f>E20/4</f>
        <v>47500</v>
      </c>
    </row>
    <row r="21" spans="1:9" ht="53.25" customHeight="1">
      <c r="A21" s="806" t="s">
        <v>856</v>
      </c>
      <c r="B21" s="807" t="s">
        <v>875</v>
      </c>
      <c r="C21" s="809" t="s">
        <v>853</v>
      </c>
      <c r="D21" s="831" t="s">
        <v>876</v>
      </c>
      <c r="E21" s="812">
        <v>150000</v>
      </c>
      <c r="F21" s="1231">
        <v>100000</v>
      </c>
      <c r="G21" s="926">
        <v>15000</v>
      </c>
      <c r="H21" s="926">
        <v>15000</v>
      </c>
      <c r="I21" s="1270">
        <v>20000</v>
      </c>
    </row>
    <row r="22" spans="1:9" s="753" customFormat="1" ht="53.25" customHeight="1">
      <c r="A22" s="806" t="s">
        <v>856</v>
      </c>
      <c r="B22" s="807" t="s">
        <v>1177</v>
      </c>
      <c r="C22" s="809" t="s">
        <v>853</v>
      </c>
      <c r="D22" s="831" t="s">
        <v>877</v>
      </c>
      <c r="E22" s="812">
        <v>442372.59</v>
      </c>
      <c r="F22" s="812">
        <v>442372.59</v>
      </c>
      <c r="G22" s="926">
        <v>0</v>
      </c>
      <c r="H22" s="926">
        <v>0</v>
      </c>
      <c r="I22" s="1270">
        <v>0</v>
      </c>
    </row>
    <row r="23" spans="1:9" ht="53.25" customHeight="1">
      <c r="A23" s="816"/>
      <c r="B23" s="834">
        <v>53</v>
      </c>
      <c r="C23" s="835"/>
      <c r="D23" s="820" t="s">
        <v>880</v>
      </c>
      <c r="E23" s="804">
        <f>SUM(E24:E37)</f>
        <v>3055800</v>
      </c>
      <c r="F23" s="804">
        <f>SUM(F24:F37)</f>
        <v>1218550</v>
      </c>
      <c r="G23" s="804">
        <f>SUM(G24:G37)</f>
        <v>630750</v>
      </c>
      <c r="H23" s="804">
        <f>SUM(H24:H37)</f>
        <v>630750</v>
      </c>
      <c r="I23" s="804">
        <f>SUM(I24:I37)</f>
        <v>575750</v>
      </c>
    </row>
    <row r="24" spans="1:9" ht="53.25" customHeight="1">
      <c r="A24" s="806" t="s">
        <v>856</v>
      </c>
      <c r="B24" s="807" t="s">
        <v>881</v>
      </c>
      <c r="C24" s="809" t="s">
        <v>853</v>
      </c>
      <c r="D24" s="836" t="s">
        <v>884</v>
      </c>
      <c r="E24" s="837">
        <v>80000</v>
      </c>
      <c r="F24" s="926">
        <f>E24/4</f>
        <v>20000</v>
      </c>
      <c r="G24" s="926">
        <v>20000</v>
      </c>
      <c r="H24" s="926">
        <v>20000</v>
      </c>
      <c r="I24" s="926">
        <v>20000</v>
      </c>
    </row>
    <row r="25" spans="1:9" ht="53.25" customHeight="1">
      <c r="A25" s="806" t="s">
        <v>856</v>
      </c>
      <c r="B25" s="807" t="s">
        <v>1178</v>
      </c>
      <c r="C25" s="809" t="s">
        <v>853</v>
      </c>
      <c r="D25" s="836" t="s">
        <v>882</v>
      </c>
      <c r="E25" s="837">
        <v>523000</v>
      </c>
      <c r="F25" s="926">
        <v>130750</v>
      </c>
      <c r="G25" s="926">
        <v>130750</v>
      </c>
      <c r="H25" s="926">
        <v>130750</v>
      </c>
      <c r="I25" s="926">
        <v>130750</v>
      </c>
    </row>
    <row r="26" spans="1:9" ht="53.25" customHeight="1">
      <c r="A26" s="806" t="s">
        <v>856</v>
      </c>
      <c r="B26" s="807" t="s">
        <v>1179</v>
      </c>
      <c r="C26" s="809" t="s">
        <v>853</v>
      </c>
      <c r="D26" s="836" t="s">
        <v>883</v>
      </c>
      <c r="E26" s="837">
        <v>400000</v>
      </c>
      <c r="F26" s="926">
        <v>145000</v>
      </c>
      <c r="G26" s="926">
        <v>85000</v>
      </c>
      <c r="H26" s="926">
        <v>85000</v>
      </c>
      <c r="I26" s="1270">
        <v>85000</v>
      </c>
    </row>
    <row r="27" spans="1:9" ht="53.25" customHeight="1">
      <c r="A27" s="822" t="s">
        <v>856</v>
      </c>
      <c r="B27" s="823" t="s">
        <v>1180</v>
      </c>
      <c r="C27" s="825" t="s">
        <v>853</v>
      </c>
      <c r="D27" s="751" t="s">
        <v>887</v>
      </c>
      <c r="E27" s="752">
        <v>70000</v>
      </c>
      <c r="F27" s="1275">
        <v>15000</v>
      </c>
      <c r="G27" s="1275">
        <v>20000</v>
      </c>
      <c r="H27" s="1275">
        <v>20000</v>
      </c>
      <c r="I27" s="1276">
        <v>15000</v>
      </c>
    </row>
    <row r="28" spans="1:9" ht="53.25" customHeight="1">
      <c r="A28" s="822" t="s">
        <v>856</v>
      </c>
      <c r="B28" s="823" t="s">
        <v>1181</v>
      </c>
      <c r="C28" s="825" t="s">
        <v>853</v>
      </c>
      <c r="D28" s="751" t="s">
        <v>888</v>
      </c>
      <c r="E28" s="752">
        <v>70000</v>
      </c>
      <c r="F28" s="1275">
        <v>15000</v>
      </c>
      <c r="G28" s="1275">
        <v>20000</v>
      </c>
      <c r="H28" s="1275">
        <v>20000</v>
      </c>
      <c r="I28" s="1276">
        <v>15000</v>
      </c>
    </row>
    <row r="29" spans="1:9" ht="53.25" customHeight="1">
      <c r="A29" s="822" t="s">
        <v>856</v>
      </c>
      <c r="B29" s="823" t="s">
        <v>1182</v>
      </c>
      <c r="C29" s="825" t="s">
        <v>853</v>
      </c>
      <c r="D29" s="751" t="s">
        <v>889</v>
      </c>
      <c r="E29" s="752">
        <v>10000</v>
      </c>
      <c r="F29" s="1275">
        <v>0</v>
      </c>
      <c r="G29" s="1275">
        <v>5000</v>
      </c>
      <c r="H29" s="1275">
        <v>5000</v>
      </c>
      <c r="I29" s="1276">
        <v>0</v>
      </c>
    </row>
    <row r="30" spans="1:9" ht="53.25" customHeight="1">
      <c r="A30" s="822" t="s">
        <v>856</v>
      </c>
      <c r="B30" s="823" t="s">
        <v>998</v>
      </c>
      <c r="C30" s="825" t="s">
        <v>853</v>
      </c>
      <c r="D30" s="751" t="s">
        <v>890</v>
      </c>
      <c r="E30" s="752">
        <v>230000</v>
      </c>
      <c r="F30" s="1275">
        <v>30000</v>
      </c>
      <c r="G30" s="1275">
        <v>70000</v>
      </c>
      <c r="H30" s="1275">
        <v>70000</v>
      </c>
      <c r="I30" s="1276">
        <v>60000</v>
      </c>
    </row>
    <row r="31" spans="1:9" ht="53.25" customHeight="1">
      <c r="A31" s="822" t="s">
        <v>856</v>
      </c>
      <c r="B31" s="823" t="s">
        <v>1183</v>
      </c>
      <c r="C31" s="825" t="s">
        <v>853</v>
      </c>
      <c r="D31" s="751" t="s">
        <v>891</v>
      </c>
      <c r="E31" s="752">
        <v>250000</v>
      </c>
      <c r="F31" s="1275">
        <v>100000</v>
      </c>
      <c r="G31" s="1275">
        <v>50000</v>
      </c>
      <c r="H31" s="1275">
        <v>50000</v>
      </c>
      <c r="I31" s="1276">
        <v>50000</v>
      </c>
    </row>
    <row r="32" spans="1:9" ht="53.25" customHeight="1">
      <c r="A32" s="822" t="s">
        <v>856</v>
      </c>
      <c r="B32" s="823" t="s">
        <v>1184</v>
      </c>
      <c r="C32" s="825" t="s">
        <v>853</v>
      </c>
      <c r="D32" s="751" t="s">
        <v>892</v>
      </c>
      <c r="E32" s="752">
        <v>60000</v>
      </c>
      <c r="F32" s="1275">
        <v>0</v>
      </c>
      <c r="G32" s="1275">
        <v>30000</v>
      </c>
      <c r="H32" s="1275">
        <v>30000</v>
      </c>
      <c r="I32" s="1276">
        <v>0</v>
      </c>
    </row>
    <row r="33" spans="1:9" ht="53.25" customHeight="1">
      <c r="A33" s="806" t="s">
        <v>856</v>
      </c>
      <c r="B33" s="807" t="s">
        <v>893</v>
      </c>
      <c r="C33" s="809" t="s">
        <v>853</v>
      </c>
      <c r="D33" s="836" t="s">
        <v>894</v>
      </c>
      <c r="E33" s="837">
        <v>280000</v>
      </c>
      <c r="F33" s="926">
        <v>70000</v>
      </c>
      <c r="G33" s="926">
        <v>70000</v>
      </c>
      <c r="H33" s="926">
        <v>70000</v>
      </c>
      <c r="I33" s="926">
        <v>70000</v>
      </c>
    </row>
    <row r="34" spans="1:9" ht="53.25" customHeight="1">
      <c r="A34" s="822" t="s">
        <v>856</v>
      </c>
      <c r="B34" s="823" t="s">
        <v>895</v>
      </c>
      <c r="C34" s="825" t="s">
        <v>853</v>
      </c>
      <c r="D34" s="751" t="s">
        <v>896</v>
      </c>
      <c r="E34" s="752">
        <v>433000</v>
      </c>
      <c r="F34" s="1275">
        <v>193000</v>
      </c>
      <c r="G34" s="1275">
        <v>80000</v>
      </c>
      <c r="H34" s="1275">
        <v>80000</v>
      </c>
      <c r="I34" s="1276">
        <v>80000</v>
      </c>
    </row>
    <row r="35" spans="1:9" ht="53.25" customHeight="1">
      <c r="A35" s="822" t="s">
        <v>856</v>
      </c>
      <c r="B35" s="823" t="s">
        <v>1185</v>
      </c>
      <c r="C35" s="825" t="s">
        <v>853</v>
      </c>
      <c r="D35" s="827" t="s">
        <v>897</v>
      </c>
      <c r="E35" s="829">
        <v>250000</v>
      </c>
      <c r="F35" s="1275">
        <v>100000</v>
      </c>
      <c r="G35" s="1275">
        <v>50000</v>
      </c>
      <c r="H35" s="1275">
        <v>50000</v>
      </c>
      <c r="I35" s="1276">
        <v>50000</v>
      </c>
    </row>
    <row r="36" spans="1:9" ht="53.25" customHeight="1">
      <c r="A36" s="822" t="s">
        <v>856</v>
      </c>
      <c r="B36" s="823" t="s">
        <v>1186</v>
      </c>
      <c r="C36" s="825" t="s">
        <v>853</v>
      </c>
      <c r="D36" s="838" t="s">
        <v>1021</v>
      </c>
      <c r="E36" s="829">
        <v>39800</v>
      </c>
      <c r="F36" s="1275">
        <v>39800</v>
      </c>
      <c r="G36" s="1275">
        <v>0</v>
      </c>
      <c r="H36" s="1275">
        <v>0</v>
      </c>
      <c r="I36" s="1276">
        <v>0</v>
      </c>
    </row>
    <row r="37" spans="1:9" ht="53.25" customHeight="1">
      <c r="A37" s="822" t="s">
        <v>856</v>
      </c>
      <c r="B37" s="823" t="s">
        <v>1187</v>
      </c>
      <c r="C37" s="825" t="s">
        <v>853</v>
      </c>
      <c r="D37" s="838" t="s">
        <v>1074</v>
      </c>
      <c r="E37" s="829">
        <v>360000</v>
      </c>
      <c r="F37" s="1275">
        <v>360000</v>
      </c>
      <c r="G37" s="1275">
        <v>0</v>
      </c>
      <c r="H37" s="1275">
        <v>0</v>
      </c>
      <c r="I37" s="1276">
        <v>0</v>
      </c>
    </row>
    <row r="38" spans="1:9" ht="53.25" customHeight="1">
      <c r="A38" s="816"/>
      <c r="B38" s="839">
        <v>55</v>
      </c>
      <c r="C38" s="835"/>
      <c r="D38" s="841" t="s">
        <v>898</v>
      </c>
      <c r="E38" s="804">
        <f>SUM(E39:E62)</f>
        <v>4902553.7</v>
      </c>
      <c r="F38" s="804">
        <f>SUM(F39:F62)</f>
        <v>1430500</v>
      </c>
      <c r="G38" s="804">
        <f>SUM(G39:G62)</f>
        <v>1179500</v>
      </c>
      <c r="H38" s="804">
        <f>SUM(H39:H62)</f>
        <v>1639500</v>
      </c>
      <c r="I38" s="804">
        <f>SUM(I39:I62)</f>
        <v>653053.7000000001</v>
      </c>
    </row>
    <row r="39" spans="1:9" ht="53.25" customHeight="1">
      <c r="A39" s="806" t="s">
        <v>856</v>
      </c>
      <c r="B39" s="807" t="s">
        <v>899</v>
      </c>
      <c r="C39" s="809" t="s">
        <v>853</v>
      </c>
      <c r="D39" s="831" t="s">
        <v>900</v>
      </c>
      <c r="E39" s="812">
        <v>270000</v>
      </c>
      <c r="F39" s="926">
        <v>0</v>
      </c>
      <c r="G39" s="926">
        <v>120000</v>
      </c>
      <c r="H39" s="926">
        <v>0</v>
      </c>
      <c r="I39" s="1270">
        <v>150000</v>
      </c>
    </row>
    <row r="40" spans="1:9" s="755" customFormat="1" ht="53.25" customHeight="1">
      <c r="A40" s="822" t="s">
        <v>856</v>
      </c>
      <c r="B40" s="823" t="s">
        <v>1004</v>
      </c>
      <c r="C40" s="825" t="s">
        <v>853</v>
      </c>
      <c r="D40" s="827" t="s">
        <v>933</v>
      </c>
      <c r="E40" s="829">
        <v>300000</v>
      </c>
      <c r="F40" s="829">
        <v>100000</v>
      </c>
      <c r="G40" s="829">
        <v>100000</v>
      </c>
      <c r="H40" s="1275">
        <v>0</v>
      </c>
      <c r="I40" s="1276">
        <v>100000</v>
      </c>
    </row>
    <row r="41" spans="1:9" ht="53.25" customHeight="1">
      <c r="A41" s="822" t="s">
        <v>856</v>
      </c>
      <c r="B41" s="823" t="s">
        <v>901</v>
      </c>
      <c r="C41" s="825" t="s">
        <v>853</v>
      </c>
      <c r="D41" s="827" t="s">
        <v>902</v>
      </c>
      <c r="E41" s="829">
        <v>200000</v>
      </c>
      <c r="F41" s="1275">
        <v>0</v>
      </c>
      <c r="G41" s="1275">
        <v>200000</v>
      </c>
      <c r="H41" s="1275">
        <v>0</v>
      </c>
      <c r="I41" s="1276">
        <v>0</v>
      </c>
    </row>
    <row r="42" spans="1:9" ht="53.25" customHeight="1">
      <c r="A42" s="822" t="s">
        <v>856</v>
      </c>
      <c r="B42" s="823" t="s">
        <v>903</v>
      </c>
      <c r="C42" s="825" t="s">
        <v>853</v>
      </c>
      <c r="D42" s="827" t="s">
        <v>904</v>
      </c>
      <c r="E42" s="829">
        <v>150000</v>
      </c>
      <c r="F42" s="1275">
        <v>50000</v>
      </c>
      <c r="G42" s="1275">
        <v>40000</v>
      </c>
      <c r="H42" s="1275">
        <v>40000</v>
      </c>
      <c r="I42" s="1276">
        <v>20000</v>
      </c>
    </row>
    <row r="43" spans="1:9" ht="53.25" customHeight="1">
      <c r="A43" s="822" t="s">
        <v>856</v>
      </c>
      <c r="B43" s="823" t="s">
        <v>905</v>
      </c>
      <c r="C43" s="825" t="s">
        <v>853</v>
      </c>
      <c r="D43" s="827" t="s">
        <v>906</v>
      </c>
      <c r="E43" s="829">
        <v>500000</v>
      </c>
      <c r="F43" s="1275">
        <v>250000</v>
      </c>
      <c r="G43" s="1275">
        <v>150000</v>
      </c>
      <c r="H43" s="1275">
        <v>100000</v>
      </c>
      <c r="I43" s="1276">
        <v>0</v>
      </c>
    </row>
    <row r="44" spans="1:9" ht="53.25" customHeight="1">
      <c r="A44" s="822" t="s">
        <v>856</v>
      </c>
      <c r="B44" s="823" t="s">
        <v>907</v>
      </c>
      <c r="C44" s="825" t="s">
        <v>853</v>
      </c>
      <c r="D44" s="827" t="s">
        <v>908</v>
      </c>
      <c r="E44" s="829">
        <v>70000</v>
      </c>
      <c r="F44" s="829">
        <v>28000</v>
      </c>
      <c r="G44" s="829">
        <v>14000</v>
      </c>
      <c r="H44" s="1275">
        <v>14000</v>
      </c>
      <c r="I44" s="1276">
        <v>14000</v>
      </c>
    </row>
    <row r="45" spans="1:9" ht="53.25" customHeight="1">
      <c r="A45" s="806" t="s">
        <v>856</v>
      </c>
      <c r="B45" s="807" t="s">
        <v>999</v>
      </c>
      <c r="C45" s="809" t="s">
        <v>853</v>
      </c>
      <c r="D45" s="831" t="s">
        <v>909</v>
      </c>
      <c r="E45" s="812">
        <v>500000</v>
      </c>
      <c r="F45" s="926">
        <v>200000</v>
      </c>
      <c r="G45" s="926">
        <v>100000</v>
      </c>
      <c r="H45" s="926">
        <v>200000</v>
      </c>
      <c r="I45" s="1270">
        <v>0</v>
      </c>
    </row>
    <row r="46" spans="1:9" ht="53.25" customHeight="1">
      <c r="A46" s="822" t="s">
        <v>856</v>
      </c>
      <c r="B46" s="823" t="s">
        <v>1000</v>
      </c>
      <c r="C46" s="825" t="s">
        <v>853</v>
      </c>
      <c r="D46" s="751" t="s">
        <v>910</v>
      </c>
      <c r="E46" s="756">
        <v>210000</v>
      </c>
      <c r="F46" s="1275">
        <v>60000</v>
      </c>
      <c r="G46" s="1275">
        <v>50000</v>
      </c>
      <c r="H46" s="1275">
        <v>50000</v>
      </c>
      <c r="I46" s="1276">
        <v>50000</v>
      </c>
    </row>
    <row r="47" spans="1:9" ht="53.25" customHeight="1">
      <c r="A47" s="822" t="s">
        <v>856</v>
      </c>
      <c r="B47" s="823" t="s">
        <v>1001</v>
      </c>
      <c r="C47" s="825" t="s">
        <v>853</v>
      </c>
      <c r="D47" s="751" t="s">
        <v>911</v>
      </c>
      <c r="E47" s="756">
        <v>273000</v>
      </c>
      <c r="F47" s="1275">
        <v>100000</v>
      </c>
      <c r="G47" s="1275">
        <v>58000</v>
      </c>
      <c r="H47" s="1275">
        <v>58000</v>
      </c>
      <c r="I47" s="1276">
        <v>57000</v>
      </c>
    </row>
    <row r="48" spans="1:9" ht="53.25" customHeight="1">
      <c r="A48" s="822" t="s">
        <v>856</v>
      </c>
      <c r="B48" s="823" t="s">
        <v>1188</v>
      </c>
      <c r="C48" s="825" t="s">
        <v>853</v>
      </c>
      <c r="D48" s="827" t="s">
        <v>912</v>
      </c>
      <c r="E48" s="829">
        <v>65000</v>
      </c>
      <c r="F48" s="1275">
        <v>0</v>
      </c>
      <c r="G48" s="1275">
        <v>0</v>
      </c>
      <c r="H48" s="1275">
        <v>0</v>
      </c>
      <c r="I48" s="1276">
        <v>65000</v>
      </c>
    </row>
    <row r="49" spans="1:9" ht="53.25" customHeight="1">
      <c r="A49" s="822" t="s">
        <v>856</v>
      </c>
      <c r="B49" s="823" t="s">
        <v>915</v>
      </c>
      <c r="C49" s="825" t="s">
        <v>853</v>
      </c>
      <c r="D49" s="751" t="s">
        <v>913</v>
      </c>
      <c r="E49" s="752">
        <v>30000</v>
      </c>
      <c r="F49" s="1275">
        <v>6000</v>
      </c>
      <c r="G49" s="1275">
        <v>8000</v>
      </c>
      <c r="H49" s="1275">
        <v>8000</v>
      </c>
      <c r="I49" s="1276">
        <v>8000</v>
      </c>
    </row>
    <row r="50" spans="1:9" ht="53.25" customHeight="1">
      <c r="A50" s="822" t="s">
        <v>856</v>
      </c>
      <c r="B50" s="823" t="s">
        <v>1002</v>
      </c>
      <c r="C50" s="825" t="s">
        <v>853</v>
      </c>
      <c r="D50" s="751" t="s">
        <v>914</v>
      </c>
      <c r="E50" s="752">
        <v>30000</v>
      </c>
      <c r="F50" s="1275">
        <v>5000</v>
      </c>
      <c r="G50" s="1275">
        <v>8000</v>
      </c>
      <c r="H50" s="1275">
        <v>8000</v>
      </c>
      <c r="I50" s="1276">
        <v>9000</v>
      </c>
    </row>
    <row r="51" spans="1:9" ht="53.25" customHeight="1">
      <c r="A51" s="822" t="s">
        <v>856</v>
      </c>
      <c r="B51" s="823" t="s">
        <v>1010</v>
      </c>
      <c r="C51" s="825" t="s">
        <v>853</v>
      </c>
      <c r="D51" s="751" t="s">
        <v>1011</v>
      </c>
      <c r="E51" s="752">
        <v>362807.8</v>
      </c>
      <c r="F51" s="1275">
        <v>110000</v>
      </c>
      <c r="G51" s="1275">
        <v>90000</v>
      </c>
      <c r="H51" s="1275">
        <v>90000</v>
      </c>
      <c r="I51" s="1276">
        <v>72807.8</v>
      </c>
    </row>
    <row r="52" spans="1:9" s="755" customFormat="1" ht="53.25" customHeight="1">
      <c r="A52" s="822" t="s">
        <v>856</v>
      </c>
      <c r="B52" s="823" t="s">
        <v>918</v>
      </c>
      <c r="C52" s="825" t="s">
        <v>853</v>
      </c>
      <c r="D52" s="751" t="s">
        <v>919</v>
      </c>
      <c r="E52" s="752">
        <v>100000</v>
      </c>
      <c r="F52" s="1275">
        <v>40000</v>
      </c>
      <c r="G52" s="1275">
        <v>20000</v>
      </c>
      <c r="H52" s="1275">
        <v>20000</v>
      </c>
      <c r="I52" s="1276">
        <v>20000</v>
      </c>
    </row>
    <row r="53" spans="1:9" s="755" customFormat="1" ht="53.25" customHeight="1">
      <c r="A53" s="822" t="s">
        <v>856</v>
      </c>
      <c r="B53" s="823" t="s">
        <v>920</v>
      </c>
      <c r="C53" s="825" t="s">
        <v>853</v>
      </c>
      <c r="D53" s="751" t="s">
        <v>921</v>
      </c>
      <c r="E53" s="752">
        <v>20000</v>
      </c>
      <c r="F53" s="1275">
        <v>10000</v>
      </c>
      <c r="G53" s="1275">
        <v>0</v>
      </c>
      <c r="H53" s="1275">
        <v>10000</v>
      </c>
      <c r="I53" s="1276">
        <v>0</v>
      </c>
    </row>
    <row r="54" spans="1:9" s="755" customFormat="1" ht="53.25" customHeight="1">
      <c r="A54" s="806" t="s">
        <v>856</v>
      </c>
      <c r="B54" s="807" t="s">
        <v>1007</v>
      </c>
      <c r="C54" s="809" t="s">
        <v>853</v>
      </c>
      <c r="D54" s="836" t="s">
        <v>917</v>
      </c>
      <c r="E54" s="837">
        <v>120000</v>
      </c>
      <c r="F54" s="926">
        <v>70000</v>
      </c>
      <c r="G54" s="926">
        <v>20000</v>
      </c>
      <c r="H54" s="926">
        <v>10000</v>
      </c>
      <c r="I54" s="1270">
        <v>20000</v>
      </c>
    </row>
    <row r="55" spans="1:9" s="755" customFormat="1" ht="53.25" customHeight="1">
      <c r="A55" s="822" t="s">
        <v>856</v>
      </c>
      <c r="B55" s="823" t="s">
        <v>922</v>
      </c>
      <c r="C55" s="825" t="s">
        <v>853</v>
      </c>
      <c r="D55" s="827" t="s">
        <v>923</v>
      </c>
      <c r="E55" s="829">
        <v>350000</v>
      </c>
      <c r="F55" s="1275">
        <v>120000</v>
      </c>
      <c r="G55" s="1275">
        <v>120000</v>
      </c>
      <c r="H55" s="1275">
        <v>110000</v>
      </c>
      <c r="I55" s="1276">
        <v>0</v>
      </c>
    </row>
    <row r="56" spans="1:9" s="755" customFormat="1" ht="53.25" customHeight="1">
      <c r="A56" s="806" t="s">
        <v>856</v>
      </c>
      <c r="B56" s="807" t="s">
        <v>924</v>
      </c>
      <c r="C56" s="809" t="s">
        <v>853</v>
      </c>
      <c r="D56" s="831" t="s">
        <v>925</v>
      </c>
      <c r="E56" s="812">
        <v>70000</v>
      </c>
      <c r="F56" s="812">
        <f>E56/4</f>
        <v>17500</v>
      </c>
      <c r="G56" s="812">
        <f>E56/4</f>
        <v>17500</v>
      </c>
      <c r="H56" s="926">
        <f>E56/4</f>
        <v>17500</v>
      </c>
      <c r="I56" s="1270">
        <f>E56/4</f>
        <v>17500</v>
      </c>
    </row>
    <row r="57" spans="1:9" ht="53.25" customHeight="1">
      <c r="A57" s="822" t="s">
        <v>856</v>
      </c>
      <c r="B57" s="823" t="s">
        <v>926</v>
      </c>
      <c r="C57" s="825" t="s">
        <v>853</v>
      </c>
      <c r="D57" s="827" t="s">
        <v>927</v>
      </c>
      <c r="E57" s="829">
        <v>15000</v>
      </c>
      <c r="F57" s="1275">
        <v>4000</v>
      </c>
      <c r="G57" s="1275">
        <v>4000</v>
      </c>
      <c r="H57" s="1275">
        <v>4000</v>
      </c>
      <c r="I57" s="1276">
        <v>3000</v>
      </c>
    </row>
    <row r="58" spans="1:9" ht="53.25" customHeight="1">
      <c r="A58" s="822" t="s">
        <v>856</v>
      </c>
      <c r="B58" s="823" t="s">
        <v>931</v>
      </c>
      <c r="C58" s="825" t="s">
        <v>853</v>
      </c>
      <c r="D58" s="827" t="s">
        <v>932</v>
      </c>
      <c r="E58" s="829">
        <v>800000</v>
      </c>
      <c r="F58" s="1275">
        <v>0</v>
      </c>
      <c r="G58" s="1275">
        <v>0</v>
      </c>
      <c r="H58" s="1275">
        <v>800000</v>
      </c>
      <c r="I58" s="1276">
        <v>0</v>
      </c>
    </row>
    <row r="59" spans="1:9" ht="53.25" customHeight="1">
      <c r="A59" s="822" t="s">
        <v>856</v>
      </c>
      <c r="B59" s="823" t="s">
        <v>1189</v>
      </c>
      <c r="C59" s="825" t="s">
        <v>853</v>
      </c>
      <c r="D59" s="827" t="s">
        <v>930</v>
      </c>
      <c r="E59" s="829">
        <v>20000</v>
      </c>
      <c r="F59" s="1275">
        <v>10000</v>
      </c>
      <c r="G59" s="1275">
        <v>10000</v>
      </c>
      <c r="H59" s="1275">
        <v>0</v>
      </c>
      <c r="I59" s="1276">
        <v>0</v>
      </c>
    </row>
    <row r="60" spans="1:9" ht="53.25" customHeight="1">
      <c r="A60" s="822" t="s">
        <v>856</v>
      </c>
      <c r="B60" s="823" t="s">
        <v>929</v>
      </c>
      <c r="C60" s="825" t="s">
        <v>853</v>
      </c>
      <c r="D60" s="843" t="s">
        <v>1035</v>
      </c>
      <c r="E60" s="829">
        <v>196745.9</v>
      </c>
      <c r="F60" s="1275">
        <v>50000</v>
      </c>
      <c r="G60" s="1275">
        <v>50000</v>
      </c>
      <c r="H60" s="1275">
        <v>50000</v>
      </c>
      <c r="I60" s="1276">
        <v>46745.9</v>
      </c>
    </row>
    <row r="61" spans="1:9" ht="53.25" customHeight="1">
      <c r="A61" s="822" t="s">
        <v>856</v>
      </c>
      <c r="B61" s="823" t="s">
        <v>1190</v>
      </c>
      <c r="C61" s="825" t="s">
        <v>853</v>
      </c>
      <c r="D61" s="827" t="s">
        <v>928</v>
      </c>
      <c r="E61" s="829">
        <v>250000</v>
      </c>
      <c r="F61" s="1275">
        <v>200000</v>
      </c>
      <c r="G61" s="1275">
        <v>0</v>
      </c>
      <c r="H61" s="1275">
        <v>50000</v>
      </c>
      <c r="I61" s="1276">
        <v>0</v>
      </c>
    </row>
    <row r="62" spans="1:9" ht="53.25" customHeight="1">
      <c r="A62" s="822"/>
      <c r="B62" s="823"/>
      <c r="C62" s="825"/>
      <c r="D62" s="838"/>
      <c r="E62" s="829"/>
      <c r="F62" s="829"/>
      <c r="G62" s="1275"/>
      <c r="H62" s="1275"/>
      <c r="I62" s="1276">
        <v>0</v>
      </c>
    </row>
    <row r="63" spans="1:9" ht="53.25" customHeight="1">
      <c r="A63" s="816"/>
      <c r="B63" s="844" t="s">
        <v>1008</v>
      </c>
      <c r="C63" s="845"/>
      <c r="D63" s="846" t="s">
        <v>1009</v>
      </c>
      <c r="E63" s="804">
        <f>E64</f>
        <v>20000</v>
      </c>
      <c r="F63" s="804">
        <f>F64</f>
        <v>10000</v>
      </c>
      <c r="G63" s="804">
        <f>G64</f>
        <v>0</v>
      </c>
      <c r="H63" s="804">
        <f>H64</f>
        <v>10000</v>
      </c>
      <c r="I63" s="804">
        <f>I64</f>
        <v>0</v>
      </c>
    </row>
    <row r="64" spans="1:9" ht="53.25" customHeight="1" thickBot="1">
      <c r="A64" s="847" t="s">
        <v>856</v>
      </c>
      <c r="B64" s="848" t="s">
        <v>934</v>
      </c>
      <c r="C64" s="849" t="s">
        <v>853</v>
      </c>
      <c r="D64" s="850" t="s">
        <v>935</v>
      </c>
      <c r="E64" s="851">
        <v>20000</v>
      </c>
      <c r="F64" s="1293">
        <v>10000</v>
      </c>
      <c r="G64" s="851"/>
      <c r="H64" s="1285">
        <v>10000</v>
      </c>
      <c r="I64" s="1294"/>
    </row>
    <row r="65" spans="1:9" s="755" customFormat="1" ht="53.25" customHeight="1" thickBot="1">
      <c r="A65" s="852"/>
      <c r="B65" s="853"/>
      <c r="C65" s="855"/>
      <c r="D65" s="856" t="s">
        <v>936</v>
      </c>
      <c r="E65" s="797">
        <f>E38+E23+E15+E8+E5+E64</f>
        <v>36298726.29</v>
      </c>
      <c r="F65" s="797">
        <f>F38+F23+F15+F8+F5+F64</f>
        <v>10108232.59</v>
      </c>
      <c r="G65" s="797">
        <f>G38+G23+G15+G8+G5+G64</f>
        <v>9034750</v>
      </c>
      <c r="H65" s="797">
        <f>H38+H23+H15+H8+H5+H64</f>
        <v>9177440</v>
      </c>
      <c r="I65" s="1174">
        <f>I38+I23+I15+I8+I5+I64</f>
        <v>7978303.7</v>
      </c>
    </row>
    <row r="66" spans="1:9" s="755" customFormat="1" ht="53.25" customHeight="1" thickBot="1">
      <c r="A66" s="857"/>
      <c r="B66" s="858"/>
      <c r="C66" s="860"/>
      <c r="D66" s="861"/>
      <c r="E66" s="862"/>
      <c r="F66" s="1074"/>
      <c r="G66" s="1074"/>
      <c r="H66" s="1074"/>
      <c r="I66" s="1074"/>
    </row>
    <row r="67" spans="1:9" s="755" customFormat="1" ht="53.25" customHeight="1" thickBot="1">
      <c r="A67" s="863"/>
      <c r="B67" s="864" t="s">
        <v>846</v>
      </c>
      <c r="C67" s="795" t="s">
        <v>847</v>
      </c>
      <c r="D67" s="866" t="s">
        <v>937</v>
      </c>
      <c r="E67" s="1284" t="s">
        <v>849</v>
      </c>
      <c r="F67" s="1290" t="s">
        <v>1037</v>
      </c>
      <c r="G67" s="797" t="s">
        <v>1038</v>
      </c>
      <c r="H67" s="797" t="s">
        <v>1039</v>
      </c>
      <c r="I67" s="1174" t="s">
        <v>1040</v>
      </c>
    </row>
    <row r="68" spans="1:9" s="755" customFormat="1" ht="53.25" customHeight="1">
      <c r="A68" s="867" t="s">
        <v>851</v>
      </c>
      <c r="B68" s="868" t="s">
        <v>1192</v>
      </c>
      <c r="C68" s="870" t="s">
        <v>938</v>
      </c>
      <c r="D68" s="871" t="s">
        <v>939</v>
      </c>
      <c r="E68" s="872">
        <v>700000</v>
      </c>
      <c r="F68" s="1295">
        <v>0</v>
      </c>
      <c r="G68" s="1295">
        <v>700000</v>
      </c>
      <c r="H68" s="1295">
        <v>0</v>
      </c>
      <c r="I68" s="1296">
        <v>0</v>
      </c>
    </row>
    <row r="69" spans="1:9" s="755" customFormat="1" ht="53.25" customHeight="1">
      <c r="A69" s="806" t="s">
        <v>856</v>
      </c>
      <c r="B69" s="807" t="s">
        <v>1193</v>
      </c>
      <c r="C69" s="809" t="s">
        <v>938</v>
      </c>
      <c r="D69" s="873" t="s">
        <v>940</v>
      </c>
      <c r="E69" s="812">
        <v>200000</v>
      </c>
      <c r="F69" s="926">
        <v>0</v>
      </c>
      <c r="G69" s="926">
        <v>0</v>
      </c>
      <c r="H69" s="926">
        <v>0</v>
      </c>
      <c r="I69" s="1270">
        <v>200000</v>
      </c>
    </row>
    <row r="70" spans="1:9" s="755" customFormat="1" ht="53.25" customHeight="1">
      <c r="A70" s="806" t="s">
        <v>851</v>
      </c>
      <c r="B70" s="807" t="s">
        <v>1194</v>
      </c>
      <c r="C70" s="809" t="s">
        <v>938</v>
      </c>
      <c r="D70" s="874" t="s">
        <v>941</v>
      </c>
      <c r="E70" s="812">
        <v>400000</v>
      </c>
      <c r="F70" s="926">
        <v>0</v>
      </c>
      <c r="G70" s="926">
        <v>400000</v>
      </c>
      <c r="H70" s="926">
        <v>0</v>
      </c>
      <c r="I70" s="1270">
        <v>0</v>
      </c>
    </row>
    <row r="71" spans="1:9" s="755" customFormat="1" ht="53.25" customHeight="1">
      <c r="A71" s="806" t="s">
        <v>856</v>
      </c>
      <c r="B71" s="807" t="s">
        <v>1195</v>
      </c>
      <c r="C71" s="809" t="s">
        <v>938</v>
      </c>
      <c r="D71" s="874" t="s">
        <v>942</v>
      </c>
      <c r="E71" s="812">
        <v>300000</v>
      </c>
      <c r="F71" s="926">
        <v>0</v>
      </c>
      <c r="G71" s="926">
        <v>300000</v>
      </c>
      <c r="H71" s="926">
        <v>0</v>
      </c>
      <c r="I71" s="1270">
        <v>0</v>
      </c>
    </row>
    <row r="72" spans="1:9" s="755" customFormat="1" ht="53.25" customHeight="1">
      <c r="A72" s="806" t="s">
        <v>856</v>
      </c>
      <c r="B72" s="807" t="s">
        <v>1196</v>
      </c>
      <c r="C72" s="809" t="s">
        <v>938</v>
      </c>
      <c r="D72" s="873" t="s">
        <v>943</v>
      </c>
      <c r="E72" s="812">
        <v>1207859.6099999999</v>
      </c>
      <c r="F72" s="926">
        <v>0</v>
      </c>
      <c r="G72" s="926">
        <v>0</v>
      </c>
      <c r="H72" s="812">
        <v>1207859.61</v>
      </c>
      <c r="I72" s="1270">
        <v>0</v>
      </c>
    </row>
    <row r="73" spans="1:9" s="757" customFormat="1" ht="53.25" customHeight="1">
      <c r="A73" s="806" t="s">
        <v>851</v>
      </c>
      <c r="B73" s="807" t="s">
        <v>1197</v>
      </c>
      <c r="C73" s="809" t="s">
        <v>938</v>
      </c>
      <c r="D73" s="876" t="s">
        <v>944</v>
      </c>
      <c r="E73" s="812">
        <v>1250000</v>
      </c>
      <c r="F73" s="926">
        <v>0</v>
      </c>
      <c r="G73" s="926">
        <v>1250000</v>
      </c>
      <c r="H73" s="926">
        <v>0</v>
      </c>
      <c r="I73" s="1270">
        <v>0</v>
      </c>
    </row>
    <row r="74" spans="1:9" s="757" customFormat="1" ht="45.75" customHeight="1">
      <c r="A74" s="806" t="s">
        <v>963</v>
      </c>
      <c r="B74" s="807" t="s">
        <v>1186</v>
      </c>
      <c r="C74" s="809" t="s">
        <v>938</v>
      </c>
      <c r="D74" s="873" t="s">
        <v>965</v>
      </c>
      <c r="E74" s="812">
        <v>14000</v>
      </c>
      <c r="F74" s="812">
        <v>14000</v>
      </c>
      <c r="G74" s="926"/>
      <c r="H74" s="926">
        <v>0</v>
      </c>
      <c r="I74" s="1270">
        <v>0</v>
      </c>
    </row>
    <row r="75" spans="1:9" ht="53.25" customHeight="1">
      <c r="A75" s="806" t="s">
        <v>856</v>
      </c>
      <c r="B75" s="807" t="s">
        <v>1198</v>
      </c>
      <c r="C75" s="809" t="s">
        <v>938</v>
      </c>
      <c r="D75" s="876" t="s">
        <v>1031</v>
      </c>
      <c r="E75" s="812">
        <v>200000</v>
      </c>
      <c r="F75" s="926">
        <v>0</v>
      </c>
      <c r="G75" s="926">
        <v>200000</v>
      </c>
      <c r="H75" s="926">
        <v>0</v>
      </c>
      <c r="I75" s="1270">
        <v>0</v>
      </c>
    </row>
    <row r="76" spans="1:9" ht="53.25" customHeight="1">
      <c r="A76" s="877" t="s">
        <v>856</v>
      </c>
      <c r="B76" s="878" t="s">
        <v>1199</v>
      </c>
      <c r="C76" s="879" t="s">
        <v>938</v>
      </c>
      <c r="D76" s="880" t="s">
        <v>1027</v>
      </c>
      <c r="E76" s="882">
        <v>60000</v>
      </c>
      <c r="F76" s="882">
        <v>60000</v>
      </c>
      <c r="G76" s="1297">
        <v>0</v>
      </c>
      <c r="H76" s="1297">
        <v>0</v>
      </c>
      <c r="I76" s="1298">
        <v>0</v>
      </c>
    </row>
    <row r="77" spans="1:9" ht="53.25" customHeight="1">
      <c r="A77" s="883" t="s">
        <v>856</v>
      </c>
      <c r="B77" s="884" t="s">
        <v>1199</v>
      </c>
      <c r="C77" s="879" t="s">
        <v>938</v>
      </c>
      <c r="D77" s="886" t="s">
        <v>1022</v>
      </c>
      <c r="E77" s="829">
        <v>30000</v>
      </c>
      <c r="F77" s="829">
        <v>30000</v>
      </c>
      <c r="G77" s="1297">
        <v>0</v>
      </c>
      <c r="H77" s="1297">
        <v>0</v>
      </c>
      <c r="I77" s="1298">
        <v>0</v>
      </c>
    </row>
    <row r="78" spans="1:9" ht="53.25" customHeight="1">
      <c r="A78" s="887" t="s">
        <v>851</v>
      </c>
      <c r="B78" s="884" t="s">
        <v>1199</v>
      </c>
      <c r="C78" s="879" t="s">
        <v>938</v>
      </c>
      <c r="D78" s="888" t="s">
        <v>1026</v>
      </c>
      <c r="E78" s="889">
        <v>97836</v>
      </c>
      <c r="F78" s="889">
        <v>97836</v>
      </c>
      <c r="G78" s="1297">
        <v>0</v>
      </c>
      <c r="H78" s="1297">
        <v>0</v>
      </c>
      <c r="I78" s="1298">
        <v>0</v>
      </c>
    </row>
    <row r="79" spans="1:252" s="759" customFormat="1" ht="53.25" customHeight="1">
      <c r="A79" s="822" t="s">
        <v>856</v>
      </c>
      <c r="B79" s="884" t="s">
        <v>1199</v>
      </c>
      <c r="C79" s="825" t="s">
        <v>938</v>
      </c>
      <c r="D79" s="888" t="s">
        <v>1014</v>
      </c>
      <c r="E79" s="1275">
        <v>415000</v>
      </c>
      <c r="F79" s="1275">
        <v>415000</v>
      </c>
      <c r="G79" s="1297">
        <v>0</v>
      </c>
      <c r="H79" s="1297">
        <v>0</v>
      </c>
      <c r="I79" s="1298">
        <v>0</v>
      </c>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758"/>
      <c r="AP79" s="758"/>
      <c r="AQ79" s="758"/>
      <c r="AR79" s="758"/>
      <c r="AS79" s="758"/>
      <c r="AT79" s="758"/>
      <c r="AU79" s="758"/>
      <c r="AV79" s="758"/>
      <c r="AW79" s="758"/>
      <c r="AX79" s="758"/>
      <c r="AY79" s="758"/>
      <c r="AZ79" s="758"/>
      <c r="BA79" s="758"/>
      <c r="BB79" s="758"/>
      <c r="BC79" s="758"/>
      <c r="BD79" s="758"/>
      <c r="BE79" s="758"/>
      <c r="BF79" s="758"/>
      <c r="BG79" s="758"/>
      <c r="BH79" s="758"/>
      <c r="BI79" s="758"/>
      <c r="BJ79" s="758"/>
      <c r="BK79" s="758"/>
      <c r="BL79" s="758"/>
      <c r="BM79" s="758"/>
      <c r="BN79" s="758"/>
      <c r="BO79" s="758"/>
      <c r="BP79" s="758"/>
      <c r="BQ79" s="758"/>
      <c r="BR79" s="758"/>
      <c r="BS79" s="758"/>
      <c r="BT79" s="758"/>
      <c r="BU79" s="758"/>
      <c r="BV79" s="758"/>
      <c r="BW79" s="758"/>
      <c r="BX79" s="758"/>
      <c r="BY79" s="758"/>
      <c r="BZ79" s="758"/>
      <c r="CA79" s="758"/>
      <c r="CB79" s="758"/>
      <c r="CC79" s="758"/>
      <c r="CD79" s="758"/>
      <c r="CE79" s="758"/>
      <c r="CF79" s="758"/>
      <c r="CG79" s="758"/>
      <c r="CH79" s="758"/>
      <c r="CI79" s="758"/>
      <c r="CJ79" s="758"/>
      <c r="CK79" s="758"/>
      <c r="CL79" s="758"/>
      <c r="CM79" s="758"/>
      <c r="CN79" s="758"/>
      <c r="CO79" s="758"/>
      <c r="CP79" s="758"/>
      <c r="CQ79" s="758"/>
      <c r="CR79" s="758"/>
      <c r="CS79" s="758"/>
      <c r="CT79" s="758"/>
      <c r="CU79" s="758"/>
      <c r="CV79" s="758"/>
      <c r="CW79" s="758"/>
      <c r="CX79" s="758"/>
      <c r="CY79" s="758"/>
      <c r="CZ79" s="758"/>
      <c r="DA79" s="758"/>
      <c r="DB79" s="758"/>
      <c r="DC79" s="758"/>
      <c r="DD79" s="758"/>
      <c r="DE79" s="758"/>
      <c r="DF79" s="758"/>
      <c r="DG79" s="758"/>
      <c r="DH79" s="758"/>
      <c r="DI79" s="758"/>
      <c r="DJ79" s="758"/>
      <c r="DK79" s="758"/>
      <c r="DL79" s="758"/>
      <c r="DM79" s="758"/>
      <c r="DN79" s="758"/>
      <c r="DO79" s="758"/>
      <c r="DP79" s="758"/>
      <c r="DQ79" s="758"/>
      <c r="DR79" s="758"/>
      <c r="DS79" s="758"/>
      <c r="DT79" s="758"/>
      <c r="DU79" s="758"/>
      <c r="DV79" s="758"/>
      <c r="DW79" s="758"/>
      <c r="DX79" s="758"/>
      <c r="DY79" s="758"/>
      <c r="DZ79" s="758"/>
      <c r="EA79" s="758"/>
      <c r="EB79" s="758"/>
      <c r="EC79" s="758"/>
      <c r="ED79" s="758"/>
      <c r="EE79" s="758"/>
      <c r="EF79" s="758"/>
      <c r="EG79" s="758"/>
      <c r="EH79" s="758"/>
      <c r="EI79" s="758"/>
      <c r="EJ79" s="758"/>
      <c r="EK79" s="758"/>
      <c r="EL79" s="758"/>
      <c r="EM79" s="758"/>
      <c r="EN79" s="758"/>
      <c r="EO79" s="758"/>
      <c r="EP79" s="758"/>
      <c r="EQ79" s="758"/>
      <c r="ER79" s="758"/>
      <c r="ES79" s="758"/>
      <c r="ET79" s="758"/>
      <c r="EU79" s="758"/>
      <c r="EV79" s="758"/>
      <c r="EW79" s="758"/>
      <c r="EX79" s="758"/>
      <c r="EY79" s="758"/>
      <c r="EZ79" s="758"/>
      <c r="FA79" s="758"/>
      <c r="FB79" s="758"/>
      <c r="FC79" s="758"/>
      <c r="FD79" s="758"/>
      <c r="FE79" s="758"/>
      <c r="FF79" s="758"/>
      <c r="FG79" s="758"/>
      <c r="FH79" s="758"/>
      <c r="FI79" s="758"/>
      <c r="FJ79" s="758"/>
      <c r="FK79" s="758"/>
      <c r="FL79" s="758"/>
      <c r="FM79" s="758"/>
      <c r="FN79" s="758"/>
      <c r="FO79" s="758"/>
      <c r="FP79" s="758"/>
      <c r="FQ79" s="758"/>
      <c r="FR79" s="758"/>
      <c r="FS79" s="758"/>
      <c r="FT79" s="758"/>
      <c r="FU79" s="758"/>
      <c r="FV79" s="758"/>
      <c r="FW79" s="758"/>
      <c r="FX79" s="758"/>
      <c r="FY79" s="758"/>
      <c r="FZ79" s="758"/>
      <c r="GA79" s="758"/>
      <c r="GB79" s="758"/>
      <c r="GC79" s="758"/>
      <c r="GD79" s="758"/>
      <c r="GE79" s="758"/>
      <c r="GF79" s="758"/>
      <c r="GG79" s="758"/>
      <c r="GH79" s="758"/>
      <c r="GI79" s="758"/>
      <c r="GJ79" s="758"/>
      <c r="GK79" s="758"/>
      <c r="GL79" s="758"/>
      <c r="GM79" s="758"/>
      <c r="GN79" s="758"/>
      <c r="GO79" s="758"/>
      <c r="GP79" s="758"/>
      <c r="GQ79" s="758"/>
      <c r="GR79" s="758"/>
      <c r="GS79" s="758"/>
      <c r="GT79" s="758"/>
      <c r="GU79" s="758"/>
      <c r="GV79" s="758"/>
      <c r="GW79" s="758"/>
      <c r="GX79" s="758"/>
      <c r="GY79" s="758"/>
      <c r="GZ79" s="758"/>
      <c r="HA79" s="758"/>
      <c r="HB79" s="758"/>
      <c r="HC79" s="758"/>
      <c r="HD79" s="758"/>
      <c r="HE79" s="758"/>
      <c r="HF79" s="758"/>
      <c r="HG79" s="758"/>
      <c r="HH79" s="758"/>
      <c r="HI79" s="758"/>
      <c r="HJ79" s="758"/>
      <c r="HK79" s="758"/>
      <c r="HL79" s="758"/>
      <c r="HM79" s="758"/>
      <c r="HN79" s="758"/>
      <c r="HO79" s="758"/>
      <c r="HP79" s="758"/>
      <c r="HQ79" s="758"/>
      <c r="HR79" s="758"/>
      <c r="HS79" s="758"/>
      <c r="HT79" s="758"/>
      <c r="HU79" s="758"/>
      <c r="HV79" s="758"/>
      <c r="HW79" s="758"/>
      <c r="HX79" s="758"/>
      <c r="HY79" s="758"/>
      <c r="HZ79" s="758"/>
      <c r="IA79" s="758"/>
      <c r="IB79" s="758"/>
      <c r="IC79" s="758"/>
      <c r="ID79" s="758"/>
      <c r="IE79" s="758"/>
      <c r="IF79" s="758"/>
      <c r="IG79" s="758"/>
      <c r="IH79" s="758"/>
      <c r="II79" s="758"/>
      <c r="IJ79" s="758"/>
      <c r="IK79" s="758"/>
      <c r="IL79" s="758"/>
      <c r="IM79" s="758"/>
      <c r="IN79" s="758"/>
      <c r="IO79" s="758"/>
      <c r="IP79" s="758"/>
      <c r="IQ79" s="758"/>
      <c r="IR79" s="758"/>
    </row>
    <row r="80" spans="1:252" s="759" customFormat="1" ht="53.25" customHeight="1">
      <c r="A80" s="893" t="s">
        <v>856</v>
      </c>
      <c r="B80" s="894">
        <v>4350</v>
      </c>
      <c r="C80" s="809" t="s">
        <v>938</v>
      </c>
      <c r="D80" s="895" t="s">
        <v>1200</v>
      </c>
      <c r="E80" s="896">
        <v>100000</v>
      </c>
      <c r="F80" s="896">
        <v>0</v>
      </c>
      <c r="G80" s="896">
        <v>33333.33</v>
      </c>
      <c r="H80" s="896">
        <v>33333.33</v>
      </c>
      <c r="I80" s="1299">
        <v>33333.34</v>
      </c>
      <c r="J80" s="758"/>
      <c r="K80" s="758"/>
      <c r="L80" s="758"/>
      <c r="M80" s="758"/>
      <c r="N80" s="758"/>
      <c r="O80" s="758"/>
      <c r="P80" s="758"/>
      <c r="Q80" s="758"/>
      <c r="R80" s="758"/>
      <c r="S80" s="758"/>
      <c r="T80" s="758"/>
      <c r="U80" s="758"/>
      <c r="V80" s="758"/>
      <c r="W80" s="758"/>
      <c r="X80" s="758"/>
      <c r="Y80" s="758"/>
      <c r="Z80" s="758"/>
      <c r="AA80" s="758"/>
      <c r="AB80" s="758"/>
      <c r="AC80" s="758"/>
      <c r="AD80" s="758"/>
      <c r="AE80" s="758"/>
      <c r="AF80" s="758"/>
      <c r="AG80" s="758"/>
      <c r="AH80" s="758"/>
      <c r="AI80" s="758"/>
      <c r="AJ80" s="758"/>
      <c r="AK80" s="758"/>
      <c r="AL80" s="758"/>
      <c r="AM80" s="758"/>
      <c r="AN80" s="758"/>
      <c r="AO80" s="758"/>
      <c r="AP80" s="758"/>
      <c r="AQ80" s="758"/>
      <c r="AR80" s="758"/>
      <c r="AS80" s="758"/>
      <c r="AT80" s="758"/>
      <c r="AU80" s="758"/>
      <c r="AV80" s="758"/>
      <c r="AW80" s="758"/>
      <c r="AX80" s="758"/>
      <c r="AY80" s="758"/>
      <c r="AZ80" s="758"/>
      <c r="BA80" s="758"/>
      <c r="BB80" s="758"/>
      <c r="BC80" s="758"/>
      <c r="BD80" s="758"/>
      <c r="BE80" s="758"/>
      <c r="BF80" s="758"/>
      <c r="BG80" s="758"/>
      <c r="BH80" s="758"/>
      <c r="BI80" s="758"/>
      <c r="BJ80" s="758"/>
      <c r="BK80" s="758"/>
      <c r="BL80" s="758"/>
      <c r="BM80" s="758"/>
      <c r="BN80" s="758"/>
      <c r="BO80" s="758"/>
      <c r="BP80" s="758"/>
      <c r="BQ80" s="758"/>
      <c r="BR80" s="758"/>
      <c r="BS80" s="758"/>
      <c r="BT80" s="758"/>
      <c r="BU80" s="758"/>
      <c r="BV80" s="758"/>
      <c r="BW80" s="758"/>
      <c r="BX80" s="758"/>
      <c r="BY80" s="758"/>
      <c r="BZ80" s="758"/>
      <c r="CA80" s="758"/>
      <c r="CB80" s="758"/>
      <c r="CC80" s="758"/>
      <c r="CD80" s="758"/>
      <c r="CE80" s="758"/>
      <c r="CF80" s="758"/>
      <c r="CG80" s="758"/>
      <c r="CH80" s="758"/>
      <c r="CI80" s="758"/>
      <c r="CJ80" s="758"/>
      <c r="CK80" s="758"/>
      <c r="CL80" s="758"/>
      <c r="CM80" s="758"/>
      <c r="CN80" s="758"/>
      <c r="CO80" s="758"/>
      <c r="CP80" s="758"/>
      <c r="CQ80" s="758"/>
      <c r="CR80" s="758"/>
      <c r="CS80" s="758"/>
      <c r="CT80" s="758"/>
      <c r="CU80" s="758"/>
      <c r="CV80" s="758"/>
      <c r="CW80" s="758"/>
      <c r="CX80" s="758"/>
      <c r="CY80" s="758"/>
      <c r="CZ80" s="758"/>
      <c r="DA80" s="758"/>
      <c r="DB80" s="758"/>
      <c r="DC80" s="758"/>
      <c r="DD80" s="758"/>
      <c r="DE80" s="758"/>
      <c r="DF80" s="758"/>
      <c r="DG80" s="758"/>
      <c r="DH80" s="758"/>
      <c r="DI80" s="758"/>
      <c r="DJ80" s="758"/>
      <c r="DK80" s="758"/>
      <c r="DL80" s="758"/>
      <c r="DM80" s="758"/>
      <c r="DN80" s="758"/>
      <c r="DO80" s="758"/>
      <c r="DP80" s="758"/>
      <c r="DQ80" s="758"/>
      <c r="DR80" s="758"/>
      <c r="DS80" s="758"/>
      <c r="DT80" s="758"/>
      <c r="DU80" s="758"/>
      <c r="DV80" s="758"/>
      <c r="DW80" s="758"/>
      <c r="DX80" s="758"/>
      <c r="DY80" s="758"/>
      <c r="DZ80" s="758"/>
      <c r="EA80" s="758"/>
      <c r="EB80" s="758"/>
      <c r="EC80" s="758"/>
      <c r="ED80" s="758"/>
      <c r="EE80" s="758"/>
      <c r="EF80" s="758"/>
      <c r="EG80" s="758"/>
      <c r="EH80" s="758"/>
      <c r="EI80" s="758"/>
      <c r="EJ80" s="758"/>
      <c r="EK80" s="758"/>
      <c r="EL80" s="758"/>
      <c r="EM80" s="758"/>
      <c r="EN80" s="758"/>
      <c r="EO80" s="758"/>
      <c r="EP80" s="758"/>
      <c r="EQ80" s="758"/>
      <c r="ER80" s="758"/>
      <c r="ES80" s="758"/>
      <c r="ET80" s="758"/>
      <c r="EU80" s="758"/>
      <c r="EV80" s="758"/>
      <c r="EW80" s="758"/>
      <c r="EX80" s="758"/>
      <c r="EY80" s="758"/>
      <c r="EZ80" s="758"/>
      <c r="FA80" s="758"/>
      <c r="FB80" s="758"/>
      <c r="FC80" s="758"/>
      <c r="FD80" s="758"/>
      <c r="FE80" s="758"/>
      <c r="FF80" s="758"/>
      <c r="FG80" s="758"/>
      <c r="FH80" s="758"/>
      <c r="FI80" s="758"/>
      <c r="FJ80" s="758"/>
      <c r="FK80" s="758"/>
      <c r="FL80" s="758"/>
      <c r="FM80" s="758"/>
      <c r="FN80" s="758"/>
      <c r="FO80" s="758"/>
      <c r="FP80" s="758"/>
      <c r="FQ80" s="758"/>
      <c r="FR80" s="758"/>
      <c r="FS80" s="758"/>
      <c r="FT80" s="758"/>
      <c r="FU80" s="758"/>
      <c r="FV80" s="758"/>
      <c r="FW80" s="758"/>
      <c r="FX80" s="758"/>
      <c r="FY80" s="758"/>
      <c r="FZ80" s="758"/>
      <c r="GA80" s="758"/>
      <c r="GB80" s="758"/>
      <c r="GC80" s="758"/>
      <c r="GD80" s="758"/>
      <c r="GE80" s="758"/>
      <c r="GF80" s="758"/>
      <c r="GG80" s="758"/>
      <c r="GH80" s="758"/>
      <c r="GI80" s="758"/>
      <c r="GJ80" s="758"/>
      <c r="GK80" s="758"/>
      <c r="GL80" s="758"/>
      <c r="GM80" s="758"/>
      <c r="GN80" s="758"/>
      <c r="GO80" s="758"/>
      <c r="GP80" s="758"/>
      <c r="GQ80" s="758"/>
      <c r="GR80" s="758"/>
      <c r="GS80" s="758"/>
      <c r="GT80" s="758"/>
      <c r="GU80" s="758"/>
      <c r="GV80" s="758"/>
      <c r="GW80" s="758"/>
      <c r="GX80" s="758"/>
      <c r="GY80" s="758"/>
      <c r="GZ80" s="758"/>
      <c r="HA80" s="758"/>
      <c r="HB80" s="758"/>
      <c r="HC80" s="758"/>
      <c r="HD80" s="758"/>
      <c r="HE80" s="758"/>
      <c r="HF80" s="758"/>
      <c r="HG80" s="758"/>
      <c r="HH80" s="758"/>
      <c r="HI80" s="758"/>
      <c r="HJ80" s="758"/>
      <c r="HK80" s="758"/>
      <c r="HL80" s="758"/>
      <c r="HM80" s="758"/>
      <c r="HN80" s="758"/>
      <c r="HO80" s="758"/>
      <c r="HP80" s="758"/>
      <c r="HQ80" s="758"/>
      <c r="HR80" s="758"/>
      <c r="HS80" s="758"/>
      <c r="HT80" s="758"/>
      <c r="HU80" s="758"/>
      <c r="HV80" s="758"/>
      <c r="HW80" s="758"/>
      <c r="HX80" s="758"/>
      <c r="HY80" s="758"/>
      <c r="HZ80" s="758"/>
      <c r="IA80" s="758"/>
      <c r="IB80" s="758"/>
      <c r="IC80" s="758"/>
      <c r="ID80" s="758"/>
      <c r="IE80" s="758"/>
      <c r="IF80" s="758"/>
      <c r="IG80" s="758"/>
      <c r="IH80" s="758"/>
      <c r="II80" s="758"/>
      <c r="IJ80" s="758"/>
      <c r="IK80" s="758"/>
      <c r="IL80" s="758"/>
      <c r="IM80" s="758"/>
      <c r="IN80" s="758"/>
      <c r="IO80" s="758"/>
      <c r="IP80" s="758"/>
      <c r="IQ80" s="758"/>
      <c r="IR80" s="758"/>
    </row>
    <row r="81" spans="1:9" ht="53.25" customHeight="1">
      <c r="A81" s="893" t="s">
        <v>856</v>
      </c>
      <c r="B81" s="899" t="s">
        <v>996</v>
      </c>
      <c r="C81" s="900" t="s">
        <v>938</v>
      </c>
      <c r="D81" s="901" t="s">
        <v>1016</v>
      </c>
      <c r="E81" s="896">
        <v>415000</v>
      </c>
      <c r="F81" s="896">
        <v>415000</v>
      </c>
      <c r="G81" s="896">
        <v>0</v>
      </c>
      <c r="H81" s="896">
        <v>0</v>
      </c>
      <c r="I81" s="1299">
        <v>0</v>
      </c>
    </row>
    <row r="82" spans="1:9" ht="53.25" customHeight="1" thickBot="1">
      <c r="A82" s="847" t="s">
        <v>856</v>
      </c>
      <c r="B82" s="903" t="s">
        <v>89</v>
      </c>
      <c r="C82" s="849" t="s">
        <v>938</v>
      </c>
      <c r="D82" s="904" t="s">
        <v>1248</v>
      </c>
      <c r="E82" s="1285">
        <v>350000</v>
      </c>
      <c r="F82" s="1285">
        <v>0</v>
      </c>
      <c r="G82" s="1285">
        <v>350000</v>
      </c>
      <c r="H82" s="1285">
        <v>0</v>
      </c>
      <c r="I82" s="1294">
        <v>0</v>
      </c>
    </row>
    <row r="83" spans="1:9" ht="53.25" customHeight="1" thickBot="1">
      <c r="A83" s="905"/>
      <c r="B83" s="853"/>
      <c r="C83" s="855"/>
      <c r="D83" s="856" t="s">
        <v>945</v>
      </c>
      <c r="E83" s="797">
        <f>SUM(E68:E82)</f>
        <v>5739695.609999999</v>
      </c>
      <c r="F83" s="797">
        <f>SUM(F68:F82)</f>
        <v>1031836</v>
      </c>
      <c r="G83" s="797">
        <f>SUM(G68:G82)</f>
        <v>3233333.33</v>
      </c>
      <c r="H83" s="797">
        <f>SUM(H68:H82)</f>
        <v>1241192.9400000002</v>
      </c>
      <c r="I83" s="797">
        <f>SUM(I68:I82)</f>
        <v>233333.34</v>
      </c>
    </row>
    <row r="84" spans="1:9" ht="53.25" customHeight="1" thickBot="1">
      <c r="A84" s="906"/>
      <c r="B84" s="858"/>
      <c r="C84" s="860"/>
      <c r="D84" s="861"/>
      <c r="E84" s="862"/>
      <c r="F84" s="862"/>
      <c r="G84" s="862"/>
      <c r="H84" s="1074"/>
      <c r="I84" s="1074"/>
    </row>
    <row r="85" spans="1:9" ht="53.25" customHeight="1">
      <c r="A85" s="907"/>
      <c r="B85" s="908" t="s">
        <v>846</v>
      </c>
      <c r="C85" s="910" t="s">
        <v>847</v>
      </c>
      <c r="D85" s="911" t="s">
        <v>946</v>
      </c>
      <c r="E85" s="1286" t="s">
        <v>849</v>
      </c>
      <c r="F85" s="1300" t="s">
        <v>1037</v>
      </c>
      <c r="G85" s="912" t="s">
        <v>1038</v>
      </c>
      <c r="H85" s="912" t="s">
        <v>1039</v>
      </c>
      <c r="I85" s="1301" t="s">
        <v>1040</v>
      </c>
    </row>
    <row r="86" spans="1:9" ht="53.25" customHeight="1">
      <c r="A86" s="867" t="s">
        <v>851</v>
      </c>
      <c r="B86" s="914">
        <v>0</v>
      </c>
      <c r="C86" s="870" t="s">
        <v>1034</v>
      </c>
      <c r="D86" s="916" t="s">
        <v>1202</v>
      </c>
      <c r="E86" s="872">
        <v>150000</v>
      </c>
      <c r="F86" s="1302"/>
      <c r="G86" s="1303">
        <v>150000</v>
      </c>
      <c r="H86" s="1303"/>
      <c r="I86" s="1304"/>
    </row>
    <row r="87" spans="1:9" ht="53.25" customHeight="1">
      <c r="A87" s="822" t="s">
        <v>856</v>
      </c>
      <c r="B87" s="823" t="s">
        <v>1191</v>
      </c>
      <c r="C87" s="870" t="s">
        <v>1034</v>
      </c>
      <c r="D87" s="838" t="s">
        <v>1020</v>
      </c>
      <c r="E87" s="829">
        <v>110646.3</v>
      </c>
      <c r="F87" s="829">
        <v>110646.3</v>
      </c>
      <c r="G87" s="1275">
        <v>0</v>
      </c>
      <c r="H87" s="1275">
        <v>0</v>
      </c>
      <c r="I87" s="1276">
        <v>0</v>
      </c>
    </row>
    <row r="88" spans="1:9" ht="53.25" customHeight="1">
      <c r="A88" s="806" t="s">
        <v>856</v>
      </c>
      <c r="B88" s="918">
        <v>5</v>
      </c>
      <c r="C88" s="870" t="s">
        <v>1034</v>
      </c>
      <c r="D88" s="920" t="s">
        <v>1203</v>
      </c>
      <c r="E88" s="812">
        <v>150000</v>
      </c>
      <c r="F88" s="1269"/>
      <c r="G88" s="1305">
        <v>50000</v>
      </c>
      <c r="H88" s="1305">
        <v>50000</v>
      </c>
      <c r="I88" s="1306">
        <v>50000</v>
      </c>
    </row>
    <row r="89" spans="1:9" ht="53.25" customHeight="1">
      <c r="A89" s="867" t="s">
        <v>851</v>
      </c>
      <c r="B89" s="868" t="s">
        <v>1204</v>
      </c>
      <c r="C89" s="870" t="s">
        <v>1034</v>
      </c>
      <c r="D89" s="871" t="s">
        <v>947</v>
      </c>
      <c r="E89" s="872">
        <v>100000</v>
      </c>
      <c r="F89" s="1295">
        <v>0</v>
      </c>
      <c r="G89" s="1295">
        <v>100000</v>
      </c>
      <c r="H89" s="1295">
        <v>0</v>
      </c>
      <c r="I89" s="1296">
        <v>0</v>
      </c>
    </row>
    <row r="90" spans="1:9" ht="53.25" customHeight="1">
      <c r="A90" s="806" t="s">
        <v>851</v>
      </c>
      <c r="B90" s="807" t="s">
        <v>1194</v>
      </c>
      <c r="C90" s="809" t="s">
        <v>1034</v>
      </c>
      <c r="D90" s="873" t="s">
        <v>948</v>
      </c>
      <c r="E90" s="812">
        <v>100000</v>
      </c>
      <c r="F90" s="926">
        <v>0</v>
      </c>
      <c r="G90" s="926">
        <v>100000</v>
      </c>
      <c r="H90" s="926">
        <v>0</v>
      </c>
      <c r="I90" s="1270">
        <v>0</v>
      </c>
    </row>
    <row r="91" spans="1:9" ht="53.25" customHeight="1">
      <c r="A91" s="806" t="s">
        <v>856</v>
      </c>
      <c r="B91" s="807" t="s">
        <v>1010</v>
      </c>
      <c r="C91" s="809" t="s">
        <v>1034</v>
      </c>
      <c r="D91" s="874" t="s">
        <v>949</v>
      </c>
      <c r="E91" s="812">
        <v>350000</v>
      </c>
      <c r="F91" s="926">
        <v>0</v>
      </c>
      <c r="G91" s="926">
        <v>0</v>
      </c>
      <c r="H91" s="926">
        <v>350000</v>
      </c>
      <c r="I91" s="1270">
        <v>0</v>
      </c>
    </row>
    <row r="92" spans="1:9" ht="53.25" customHeight="1">
      <c r="A92" s="806" t="s">
        <v>856</v>
      </c>
      <c r="B92" s="807" t="s">
        <v>1006</v>
      </c>
      <c r="C92" s="809" t="s">
        <v>1034</v>
      </c>
      <c r="D92" s="925" t="s">
        <v>950</v>
      </c>
      <c r="E92" s="926">
        <v>130000</v>
      </c>
      <c r="F92" s="926">
        <v>0</v>
      </c>
      <c r="G92" s="812">
        <v>80000</v>
      </c>
      <c r="H92" s="926">
        <v>50000</v>
      </c>
      <c r="I92" s="1270">
        <v>0</v>
      </c>
    </row>
    <row r="93" spans="1:9" ht="53.25" customHeight="1">
      <c r="A93" s="806" t="s">
        <v>856</v>
      </c>
      <c r="B93" s="807" t="s">
        <v>1205</v>
      </c>
      <c r="C93" s="809" t="s">
        <v>1034</v>
      </c>
      <c r="D93" s="876" t="s">
        <v>951</v>
      </c>
      <c r="E93" s="926">
        <v>100000</v>
      </c>
      <c r="F93" s="926">
        <v>0</v>
      </c>
      <c r="G93" s="812"/>
      <c r="H93" s="926">
        <v>50000</v>
      </c>
      <c r="I93" s="1270">
        <v>50000</v>
      </c>
    </row>
    <row r="94" spans="1:9" s="755" customFormat="1" ht="53.25" customHeight="1">
      <c r="A94" s="806" t="s">
        <v>851</v>
      </c>
      <c r="B94" s="754" t="s">
        <v>1206</v>
      </c>
      <c r="C94" s="809" t="s">
        <v>1034</v>
      </c>
      <c r="D94" s="925" t="s">
        <v>952</v>
      </c>
      <c r="E94" s="926">
        <v>700000</v>
      </c>
      <c r="F94" s="926">
        <v>0</v>
      </c>
      <c r="G94" s="926">
        <v>0</v>
      </c>
      <c r="H94" s="926">
        <v>700000</v>
      </c>
      <c r="I94" s="1270">
        <v>0</v>
      </c>
    </row>
    <row r="95" spans="1:9" s="755" customFormat="1" ht="53.25" customHeight="1">
      <c r="A95" s="806" t="s">
        <v>856</v>
      </c>
      <c r="B95" s="807" t="s">
        <v>1207</v>
      </c>
      <c r="C95" s="809" t="s">
        <v>1034</v>
      </c>
      <c r="D95" s="874" t="s">
        <v>1208</v>
      </c>
      <c r="E95" s="926">
        <v>350000</v>
      </c>
      <c r="F95" s="926">
        <v>0</v>
      </c>
      <c r="G95" s="926">
        <v>0</v>
      </c>
      <c r="H95" s="926">
        <v>350000</v>
      </c>
      <c r="I95" s="1270">
        <v>0</v>
      </c>
    </row>
    <row r="96" spans="1:9" s="755" customFormat="1" ht="53.25" customHeight="1">
      <c r="A96" s="806" t="s">
        <v>856</v>
      </c>
      <c r="B96" s="807" t="s">
        <v>1209</v>
      </c>
      <c r="C96" s="809" t="s">
        <v>1034</v>
      </c>
      <c r="D96" s="873" t="s">
        <v>955</v>
      </c>
      <c r="E96" s="926">
        <v>30000</v>
      </c>
      <c r="F96" s="926">
        <v>0</v>
      </c>
      <c r="G96" s="926">
        <v>0</v>
      </c>
      <c r="H96" s="926">
        <v>30000</v>
      </c>
      <c r="I96" s="1270">
        <v>0</v>
      </c>
    </row>
    <row r="97" spans="1:9" s="755" customFormat="1" ht="53.25" customHeight="1">
      <c r="A97" s="822" t="s">
        <v>856</v>
      </c>
      <c r="B97" s="884" t="s">
        <v>1199</v>
      </c>
      <c r="C97" s="825" t="s">
        <v>1034</v>
      </c>
      <c r="D97" s="928" t="s">
        <v>1025</v>
      </c>
      <c r="E97" s="829">
        <v>36243</v>
      </c>
      <c r="F97" s="829">
        <v>36243</v>
      </c>
      <c r="G97" s="829"/>
      <c r="H97" s="829"/>
      <c r="I97" s="1307"/>
    </row>
    <row r="98" spans="1:9" s="755" customFormat="1" ht="53.25" customHeight="1">
      <c r="A98" s="822" t="s">
        <v>856</v>
      </c>
      <c r="B98" s="884" t="s">
        <v>1199</v>
      </c>
      <c r="C98" s="825" t="s">
        <v>1034</v>
      </c>
      <c r="D98" s="930" t="s">
        <v>951</v>
      </c>
      <c r="E98" s="829">
        <v>100000</v>
      </c>
      <c r="F98" s="829">
        <v>100000</v>
      </c>
      <c r="G98" s="829"/>
      <c r="H98" s="829"/>
      <c r="I98" s="1307"/>
    </row>
    <row r="99" spans="1:9" s="755" customFormat="1" ht="53.25" customHeight="1" thickBot="1">
      <c r="A99" s="931" t="s">
        <v>856</v>
      </c>
      <c r="B99" s="932" t="s">
        <v>1199</v>
      </c>
      <c r="C99" s="934" t="s">
        <v>1034</v>
      </c>
      <c r="D99" s="935" t="s">
        <v>1029</v>
      </c>
      <c r="E99" s="937">
        <v>49800</v>
      </c>
      <c r="F99" s="937">
        <v>49800</v>
      </c>
      <c r="G99" s="937"/>
      <c r="H99" s="937"/>
      <c r="I99" s="1308"/>
    </row>
    <row r="100" spans="1:9" s="755" customFormat="1" ht="53.25" customHeight="1" thickBot="1">
      <c r="A100" s="852"/>
      <c r="B100" s="938"/>
      <c r="C100" s="855"/>
      <c r="D100" s="856" t="s">
        <v>956</v>
      </c>
      <c r="E100" s="797">
        <f>SUM(E86:E99)</f>
        <v>2456689.3</v>
      </c>
      <c r="F100" s="797">
        <f>SUM(F86:F99)</f>
        <v>296689.3</v>
      </c>
      <c r="G100" s="797">
        <f>SUM(G86:G99)</f>
        <v>480000</v>
      </c>
      <c r="H100" s="797">
        <f>SUM(H86:H99)</f>
        <v>1580000</v>
      </c>
      <c r="I100" s="797">
        <f>SUM(I86:I99)</f>
        <v>100000</v>
      </c>
    </row>
    <row r="101" spans="1:9" s="755" customFormat="1" ht="53.25" customHeight="1" thickBot="1">
      <c r="A101" s="857"/>
      <c r="B101" s="858"/>
      <c r="C101" s="860"/>
      <c r="D101" s="861"/>
      <c r="E101" s="862"/>
      <c r="F101" s="862"/>
      <c r="G101" s="862"/>
      <c r="H101" s="1074"/>
      <c r="I101" s="1074"/>
    </row>
    <row r="102" spans="1:9" s="755" customFormat="1" ht="53.25" customHeight="1" thickBot="1">
      <c r="A102" s="852"/>
      <c r="B102" s="864" t="s">
        <v>846</v>
      </c>
      <c r="C102" s="795" t="s">
        <v>847</v>
      </c>
      <c r="D102" s="866" t="s">
        <v>957</v>
      </c>
      <c r="E102" s="1284" t="s">
        <v>849</v>
      </c>
      <c r="F102" s="1300" t="s">
        <v>1037</v>
      </c>
      <c r="G102" s="912" t="s">
        <v>1038</v>
      </c>
      <c r="H102" s="912" t="s">
        <v>1039</v>
      </c>
      <c r="I102" s="1301" t="s">
        <v>1040</v>
      </c>
    </row>
    <row r="103" spans="1:9" s="755" customFormat="1" ht="53.25" customHeight="1">
      <c r="A103" s="806" t="s">
        <v>958</v>
      </c>
      <c r="B103" s="807" t="s">
        <v>1204</v>
      </c>
      <c r="C103" s="809" t="s">
        <v>959</v>
      </c>
      <c r="D103" s="874" t="s">
        <v>961</v>
      </c>
      <c r="E103" s="812">
        <v>827000</v>
      </c>
      <c r="F103" s="812">
        <v>0</v>
      </c>
      <c r="G103" s="812">
        <v>661600</v>
      </c>
      <c r="H103" s="926">
        <v>0</v>
      </c>
      <c r="I103" s="1270">
        <v>165400</v>
      </c>
    </row>
    <row r="104" spans="1:9" ht="53.25" customHeight="1">
      <c r="A104" s="806" t="s">
        <v>958</v>
      </c>
      <c r="B104" s="807" t="s">
        <v>1194</v>
      </c>
      <c r="C104" s="809" t="s">
        <v>959</v>
      </c>
      <c r="D104" s="874" t="s">
        <v>962</v>
      </c>
      <c r="E104" s="812">
        <v>300000</v>
      </c>
      <c r="F104" s="812">
        <v>0</v>
      </c>
      <c r="G104" s="812">
        <v>300000</v>
      </c>
      <c r="H104" s="926">
        <v>0</v>
      </c>
      <c r="I104" s="1270">
        <v>0</v>
      </c>
    </row>
    <row r="105" spans="1:9" s="755" customFormat="1" ht="53.25" customHeight="1">
      <c r="A105" s="806" t="s">
        <v>963</v>
      </c>
      <c r="B105" s="807" t="s">
        <v>1210</v>
      </c>
      <c r="C105" s="809" t="s">
        <v>959</v>
      </c>
      <c r="D105" s="941" t="s">
        <v>964</v>
      </c>
      <c r="E105" s="812">
        <v>630000</v>
      </c>
      <c r="F105" s="926">
        <v>630000</v>
      </c>
      <c r="G105" s="926">
        <v>0</v>
      </c>
      <c r="H105" s="926">
        <v>0</v>
      </c>
      <c r="I105" s="1270">
        <v>0</v>
      </c>
    </row>
    <row r="106" spans="1:9" s="755" customFormat="1" ht="53.25" customHeight="1">
      <c r="A106" s="806" t="s">
        <v>963</v>
      </c>
      <c r="B106" s="807" t="s">
        <v>1186</v>
      </c>
      <c r="C106" s="809" t="s">
        <v>959</v>
      </c>
      <c r="D106" s="874" t="s">
        <v>965</v>
      </c>
      <c r="E106" s="812">
        <v>36000</v>
      </c>
      <c r="F106" s="1231">
        <v>0</v>
      </c>
      <c r="G106" s="926">
        <v>36000</v>
      </c>
      <c r="H106" s="926">
        <v>0</v>
      </c>
      <c r="I106" s="1270">
        <v>0</v>
      </c>
    </row>
    <row r="107" spans="1:9" s="755" customFormat="1" ht="53.25" customHeight="1">
      <c r="A107" s="877" t="s">
        <v>963</v>
      </c>
      <c r="B107" s="942" t="s">
        <v>1199</v>
      </c>
      <c r="C107" s="825" t="s">
        <v>959</v>
      </c>
      <c r="D107" s="944" t="s">
        <v>964</v>
      </c>
      <c r="E107" s="882">
        <v>264000</v>
      </c>
      <c r="F107" s="882">
        <v>264000</v>
      </c>
      <c r="G107" s="1297">
        <v>0</v>
      </c>
      <c r="H107" s="1297">
        <v>0</v>
      </c>
      <c r="I107" s="1298">
        <v>0</v>
      </c>
    </row>
    <row r="108" spans="1:9" s="755" customFormat="1" ht="53.25" customHeight="1">
      <c r="A108" s="877" t="s">
        <v>963</v>
      </c>
      <c r="B108" s="942" t="s">
        <v>1199</v>
      </c>
      <c r="C108" s="825" t="s">
        <v>959</v>
      </c>
      <c r="D108" s="945" t="s">
        <v>1030</v>
      </c>
      <c r="E108" s="882">
        <v>100000</v>
      </c>
      <c r="F108" s="882">
        <v>100000</v>
      </c>
      <c r="G108" s="1297">
        <v>0</v>
      </c>
      <c r="H108" s="1297">
        <v>0</v>
      </c>
      <c r="I108" s="1298">
        <v>0</v>
      </c>
    </row>
    <row r="109" spans="1:9" s="755" customFormat="1" ht="53.25" customHeight="1" thickBot="1">
      <c r="A109" s="931" t="s">
        <v>958</v>
      </c>
      <c r="B109" s="932" t="s">
        <v>1199</v>
      </c>
      <c r="C109" s="934" t="s">
        <v>959</v>
      </c>
      <c r="D109" s="946" t="s">
        <v>1028</v>
      </c>
      <c r="E109" s="937">
        <v>180432</v>
      </c>
      <c r="F109" s="937">
        <v>180432</v>
      </c>
      <c r="G109" s="1297">
        <v>0</v>
      </c>
      <c r="H109" s="1297">
        <v>0</v>
      </c>
      <c r="I109" s="1298">
        <v>0</v>
      </c>
    </row>
    <row r="110" spans="1:9" s="755" customFormat="1" ht="53.25" customHeight="1" thickBot="1">
      <c r="A110" s="852"/>
      <c r="B110" s="853"/>
      <c r="C110" s="855"/>
      <c r="D110" s="856" t="s">
        <v>966</v>
      </c>
      <c r="E110" s="797">
        <f>SUM(E103:E109)</f>
        <v>2337432</v>
      </c>
      <c r="F110" s="797">
        <f>SUM(F103:F109)</f>
        <v>1174432</v>
      </c>
      <c r="G110" s="797">
        <f>SUM(G103:G109)</f>
        <v>997600</v>
      </c>
      <c r="H110" s="797">
        <f>SUM(H103:H109)</f>
        <v>0</v>
      </c>
      <c r="I110" s="797">
        <f>SUM(I103:I109)</f>
        <v>165400</v>
      </c>
    </row>
    <row r="111" spans="1:9" ht="53.25" customHeight="1" thickBot="1">
      <c r="A111" s="857"/>
      <c r="B111" s="858"/>
      <c r="C111" s="860"/>
      <c r="D111" s="861"/>
      <c r="E111" s="862"/>
      <c r="F111" s="862"/>
      <c r="G111" s="862"/>
      <c r="H111" s="1074"/>
      <c r="I111" s="1074"/>
    </row>
    <row r="112" spans="1:9" ht="53.25" customHeight="1" thickBot="1">
      <c r="A112" s="852"/>
      <c r="B112" s="864" t="s">
        <v>846</v>
      </c>
      <c r="C112" s="795" t="s">
        <v>847</v>
      </c>
      <c r="D112" s="866" t="s">
        <v>967</v>
      </c>
      <c r="E112" s="1284" t="s">
        <v>849</v>
      </c>
      <c r="F112" s="1290" t="s">
        <v>1037</v>
      </c>
      <c r="G112" s="797" t="s">
        <v>1038</v>
      </c>
      <c r="H112" s="797" t="s">
        <v>1039</v>
      </c>
      <c r="I112" s="1174" t="s">
        <v>1040</v>
      </c>
    </row>
    <row r="113" spans="1:9" ht="53.25" customHeight="1">
      <c r="A113" s="867" t="s">
        <v>851</v>
      </c>
      <c r="B113" s="868" t="s">
        <v>1194</v>
      </c>
      <c r="C113" s="870" t="s">
        <v>968</v>
      </c>
      <c r="D113" s="948" t="s">
        <v>969</v>
      </c>
      <c r="E113" s="872">
        <v>300000</v>
      </c>
      <c r="F113" s="1309">
        <v>0</v>
      </c>
      <c r="G113" s="1295">
        <v>0</v>
      </c>
      <c r="H113" s="1295">
        <v>300000</v>
      </c>
      <c r="I113" s="1296">
        <v>0</v>
      </c>
    </row>
    <row r="114" spans="1:9" ht="53.25" customHeight="1">
      <c r="A114" s="806" t="s">
        <v>851</v>
      </c>
      <c r="B114" s="807" t="s">
        <v>1194</v>
      </c>
      <c r="C114" s="809" t="s">
        <v>968</v>
      </c>
      <c r="D114" s="874" t="s">
        <v>970</v>
      </c>
      <c r="E114" s="812">
        <v>900000</v>
      </c>
      <c r="F114" s="1231">
        <v>0</v>
      </c>
      <c r="G114" s="926">
        <v>0</v>
      </c>
      <c r="H114" s="926">
        <v>900000</v>
      </c>
      <c r="I114" s="1270">
        <v>0</v>
      </c>
    </row>
    <row r="115" spans="1:9" ht="53.25" customHeight="1">
      <c r="A115" s="806" t="s">
        <v>856</v>
      </c>
      <c r="B115" s="807" t="s">
        <v>1211</v>
      </c>
      <c r="C115" s="809" t="s">
        <v>968</v>
      </c>
      <c r="D115" s="873" t="s">
        <v>1032</v>
      </c>
      <c r="E115" s="812">
        <v>500000</v>
      </c>
      <c r="F115" s="1231">
        <v>0</v>
      </c>
      <c r="G115" s="926">
        <v>0</v>
      </c>
      <c r="H115" s="926">
        <v>500000</v>
      </c>
      <c r="I115" s="1270">
        <v>0</v>
      </c>
    </row>
    <row r="116" spans="1:9" ht="53.25" customHeight="1">
      <c r="A116" s="806" t="s">
        <v>856</v>
      </c>
      <c r="B116" s="807" t="s">
        <v>1186</v>
      </c>
      <c r="C116" s="809" t="s">
        <v>968</v>
      </c>
      <c r="D116" s="873" t="s">
        <v>971</v>
      </c>
      <c r="E116" s="812">
        <v>138000</v>
      </c>
      <c r="F116" s="1231">
        <v>138000</v>
      </c>
      <c r="G116" s="926">
        <v>0</v>
      </c>
      <c r="H116" s="926">
        <v>0</v>
      </c>
      <c r="I116" s="1270">
        <v>0</v>
      </c>
    </row>
    <row r="117" spans="1:9" s="755" customFormat="1" ht="53.25" customHeight="1" thickBot="1">
      <c r="A117" s="806" t="s">
        <v>851</v>
      </c>
      <c r="B117" s="807" t="s">
        <v>1212</v>
      </c>
      <c r="C117" s="809" t="s">
        <v>968</v>
      </c>
      <c r="D117" s="873" t="s">
        <v>972</v>
      </c>
      <c r="E117" s="812">
        <v>6732000</v>
      </c>
      <c r="F117" s="926">
        <v>6732000</v>
      </c>
      <c r="G117" s="926"/>
      <c r="H117" s="926">
        <v>0</v>
      </c>
      <c r="I117" s="1270">
        <v>0</v>
      </c>
    </row>
    <row r="118" spans="1:9" s="755" customFormat="1" ht="53.25" customHeight="1" thickBot="1">
      <c r="A118" s="852"/>
      <c r="B118" s="853"/>
      <c r="C118" s="855"/>
      <c r="D118" s="856" t="s">
        <v>974</v>
      </c>
      <c r="E118" s="797">
        <f>SUM(E113:E117)</f>
        <v>8570000</v>
      </c>
      <c r="F118" s="797">
        <f>SUM(F113:F117)</f>
        <v>6870000</v>
      </c>
      <c r="G118" s="797">
        <f>SUM(G113:G117)</f>
        <v>0</v>
      </c>
      <c r="H118" s="797">
        <f>SUM(H113:H117)</f>
        <v>1700000</v>
      </c>
      <c r="I118" s="797">
        <f>SUM(I113:I117)</f>
        <v>0</v>
      </c>
    </row>
    <row r="119" spans="1:9" ht="53.25" customHeight="1" thickBot="1">
      <c r="A119" s="949"/>
      <c r="B119" s="858"/>
      <c r="C119" s="860"/>
      <c r="D119" s="951"/>
      <c r="E119" s="952"/>
      <c r="F119" s="1310"/>
      <c r="G119" s="1074"/>
      <c r="H119" s="1074"/>
      <c r="I119" s="1074"/>
    </row>
    <row r="120" spans="1:9" ht="53.25" customHeight="1" thickBot="1">
      <c r="A120" s="953"/>
      <c r="B120" s="864" t="s">
        <v>846</v>
      </c>
      <c r="C120" s="795" t="s">
        <v>847</v>
      </c>
      <c r="D120" s="866" t="s">
        <v>975</v>
      </c>
      <c r="E120" s="1284" t="s">
        <v>849</v>
      </c>
      <c r="F120" s="1290" t="s">
        <v>1037</v>
      </c>
      <c r="G120" s="797" t="s">
        <v>1038</v>
      </c>
      <c r="H120" s="797" t="s">
        <v>1039</v>
      </c>
      <c r="I120" s="1174" t="s">
        <v>1040</v>
      </c>
    </row>
    <row r="121" spans="1:9" ht="53.25" customHeight="1">
      <c r="A121" s="954" t="s">
        <v>856</v>
      </c>
      <c r="B121" s="955" t="s">
        <v>1213</v>
      </c>
      <c r="C121" s="956" t="s">
        <v>1036</v>
      </c>
      <c r="D121" s="871" t="s">
        <v>1214</v>
      </c>
      <c r="E121" s="889">
        <v>120000</v>
      </c>
      <c r="F121" s="1311">
        <v>120000</v>
      </c>
      <c r="G121" s="1311"/>
      <c r="H121" s="1311">
        <v>0</v>
      </c>
      <c r="I121" s="1312">
        <v>0</v>
      </c>
    </row>
    <row r="122" spans="1:9" ht="53.25" customHeight="1" thickBot="1">
      <c r="A122" s="957"/>
      <c r="B122" s="958"/>
      <c r="C122" s="960"/>
      <c r="D122" s="961" t="s">
        <v>977</v>
      </c>
      <c r="E122" s="962">
        <f>SUM(E121:E121)</f>
        <v>120000</v>
      </c>
      <c r="F122" s="962">
        <f>SUM(F121:F121)</f>
        <v>120000</v>
      </c>
      <c r="G122" s="962">
        <f>SUM(G121:G121)</f>
        <v>0</v>
      </c>
      <c r="H122" s="962">
        <f>SUM(H121:H121)</f>
        <v>0</v>
      </c>
      <c r="I122" s="962">
        <f>SUM(I121:I121)</f>
        <v>0</v>
      </c>
    </row>
    <row r="123" spans="1:9" ht="53.25" customHeight="1" thickBot="1">
      <c r="A123" s="906"/>
      <c r="B123" s="858"/>
      <c r="C123" s="860"/>
      <c r="D123" s="963"/>
      <c r="E123" s="862"/>
      <c r="F123" s="862"/>
      <c r="G123" s="862"/>
      <c r="H123" s="1074"/>
      <c r="I123" s="1074"/>
    </row>
    <row r="124" spans="1:9" ht="53.25" customHeight="1" thickBot="1">
      <c r="A124" s="953"/>
      <c r="B124" s="864" t="s">
        <v>846</v>
      </c>
      <c r="C124" s="795" t="s">
        <v>847</v>
      </c>
      <c r="D124" s="866" t="s">
        <v>978</v>
      </c>
      <c r="E124" s="1284" t="s">
        <v>849</v>
      </c>
      <c r="F124" s="1290" t="s">
        <v>1037</v>
      </c>
      <c r="G124" s="797" t="s">
        <v>1038</v>
      </c>
      <c r="H124" s="797" t="s">
        <v>1039</v>
      </c>
      <c r="I124" s="1174" t="s">
        <v>1040</v>
      </c>
    </row>
    <row r="125" spans="1:9" ht="53.25" customHeight="1">
      <c r="A125" s="867"/>
      <c r="B125" s="965"/>
      <c r="C125" s="967"/>
      <c r="D125" s="968" t="s">
        <v>980</v>
      </c>
      <c r="E125" s="917"/>
      <c r="F125" s="1309"/>
      <c r="G125" s="1295"/>
      <c r="H125" s="1295"/>
      <c r="I125" s="1296"/>
    </row>
    <row r="126" spans="1:9" ht="53.25" customHeight="1">
      <c r="A126" s="806"/>
      <c r="B126" s="807" t="s">
        <v>1215</v>
      </c>
      <c r="C126" s="809" t="s">
        <v>979</v>
      </c>
      <c r="D126" s="970" t="s">
        <v>981</v>
      </c>
      <c r="E126" s="812">
        <v>510000</v>
      </c>
      <c r="F126" s="1231">
        <v>0</v>
      </c>
      <c r="G126" s="926">
        <v>0</v>
      </c>
      <c r="H126" s="926">
        <v>510000</v>
      </c>
      <c r="I126" s="1270">
        <v>0</v>
      </c>
    </row>
    <row r="127" spans="1:9" ht="53.25" customHeight="1">
      <c r="A127" s="806"/>
      <c r="B127" s="971"/>
      <c r="C127" s="972"/>
      <c r="D127" s="973" t="s">
        <v>982</v>
      </c>
      <c r="E127" s="812">
        <v>0</v>
      </c>
      <c r="F127" s="1231"/>
      <c r="G127" s="926"/>
      <c r="H127" s="926"/>
      <c r="I127" s="1270"/>
    </row>
    <row r="128" spans="1:9" ht="53.25" customHeight="1">
      <c r="A128" s="806" t="s">
        <v>856</v>
      </c>
      <c r="B128" s="807" t="s">
        <v>1215</v>
      </c>
      <c r="C128" s="809" t="s">
        <v>979</v>
      </c>
      <c r="D128" s="874" t="s">
        <v>983</v>
      </c>
      <c r="E128" s="812">
        <v>2000000</v>
      </c>
      <c r="F128" s="1231">
        <v>0</v>
      </c>
      <c r="G128" s="926">
        <v>0</v>
      </c>
      <c r="H128" s="926">
        <v>1000000</v>
      </c>
      <c r="I128" s="1313">
        <v>1000000</v>
      </c>
    </row>
    <row r="129" spans="1:9" ht="53.25" customHeight="1">
      <c r="A129" s="806" t="s">
        <v>963</v>
      </c>
      <c r="B129" s="807" t="s">
        <v>1215</v>
      </c>
      <c r="C129" s="809" t="s">
        <v>979</v>
      </c>
      <c r="D129" s="970" t="s">
        <v>984</v>
      </c>
      <c r="E129" s="812">
        <v>550000</v>
      </c>
      <c r="F129" s="1231">
        <v>0</v>
      </c>
      <c r="G129" s="926">
        <v>550000</v>
      </c>
      <c r="H129" s="926">
        <v>0</v>
      </c>
      <c r="I129" s="1313">
        <v>0</v>
      </c>
    </row>
    <row r="130" spans="1:9" ht="53.25" customHeight="1">
      <c r="A130" s="806"/>
      <c r="B130" s="974"/>
      <c r="C130" s="972"/>
      <c r="D130" s="975" t="s">
        <v>985</v>
      </c>
      <c r="E130" s="921">
        <v>0</v>
      </c>
      <c r="F130" s="1231"/>
      <c r="G130" s="926"/>
      <c r="H130" s="926"/>
      <c r="I130" s="1270"/>
    </row>
    <row r="131" spans="1:9" ht="53.25" customHeight="1">
      <c r="A131" s="806" t="s">
        <v>856</v>
      </c>
      <c r="B131" s="807" t="s">
        <v>1215</v>
      </c>
      <c r="C131" s="809" t="s">
        <v>979</v>
      </c>
      <c r="D131" s="873" t="s">
        <v>986</v>
      </c>
      <c r="E131" s="812">
        <v>120000</v>
      </c>
      <c r="F131" s="1167">
        <v>0</v>
      </c>
      <c r="G131" s="1167">
        <v>0</v>
      </c>
      <c r="H131" s="1167">
        <v>0</v>
      </c>
      <c r="I131" s="1274">
        <v>120000</v>
      </c>
    </row>
    <row r="132" spans="1:9" ht="53.25" customHeight="1" thickBot="1">
      <c r="A132" s="822" t="s">
        <v>856</v>
      </c>
      <c r="B132" s="884" t="s">
        <v>1199</v>
      </c>
      <c r="C132" s="825" t="s">
        <v>979</v>
      </c>
      <c r="D132" s="886" t="s">
        <v>1019</v>
      </c>
      <c r="E132" s="1275">
        <v>399852</v>
      </c>
      <c r="F132" s="1275">
        <v>399852</v>
      </c>
      <c r="G132" s="1275">
        <v>0</v>
      </c>
      <c r="H132" s="1275">
        <v>0</v>
      </c>
      <c r="I132" s="1276">
        <v>0</v>
      </c>
    </row>
    <row r="133" spans="1:9" ht="53.25" customHeight="1" thickBot="1">
      <c r="A133" s="953"/>
      <c r="B133" s="978"/>
      <c r="C133" s="855"/>
      <c r="D133" s="979" t="s">
        <v>987</v>
      </c>
      <c r="E133" s="797">
        <f>SUM(E125:E132)</f>
        <v>3579852</v>
      </c>
      <c r="F133" s="797">
        <f>SUM(F125:F132)</f>
        <v>399852</v>
      </c>
      <c r="G133" s="797">
        <f>SUM(G125:G132)</f>
        <v>550000</v>
      </c>
      <c r="H133" s="797">
        <f>SUM(H125:H132)</f>
        <v>1510000</v>
      </c>
      <c r="I133" s="797">
        <f>SUM(I125:I132)</f>
        <v>1120000</v>
      </c>
    </row>
    <row r="134" spans="1:9" ht="53.25" customHeight="1" thickBot="1">
      <c r="A134" s="906"/>
      <c r="B134" s="858"/>
      <c r="C134" s="860"/>
      <c r="D134" s="861"/>
      <c r="E134" s="862"/>
      <c r="F134" s="862"/>
      <c r="G134" s="862"/>
      <c r="H134" s="1074"/>
      <c r="I134" s="1074"/>
    </row>
    <row r="135" spans="1:9" ht="53.25" customHeight="1" thickBot="1">
      <c r="A135" s="953"/>
      <c r="B135" s="864" t="s">
        <v>846</v>
      </c>
      <c r="C135" s="795" t="s">
        <v>847</v>
      </c>
      <c r="D135" s="866" t="s">
        <v>988</v>
      </c>
      <c r="E135" s="1284" t="s">
        <v>849</v>
      </c>
      <c r="F135" s="1290" t="s">
        <v>1037</v>
      </c>
      <c r="G135" s="797" t="s">
        <v>1038</v>
      </c>
      <c r="H135" s="797" t="s">
        <v>1039</v>
      </c>
      <c r="I135" s="1174" t="s">
        <v>1040</v>
      </c>
    </row>
    <row r="136" spans="1:9" ht="53.25" customHeight="1">
      <c r="A136" s="867"/>
      <c r="B136" s="971"/>
      <c r="C136" s="967"/>
      <c r="D136" s="980" t="s">
        <v>989</v>
      </c>
      <c r="E136" s="872"/>
      <c r="F136" s="1302"/>
      <c r="G136" s="917"/>
      <c r="H136" s="1295"/>
      <c r="I136" s="1296"/>
    </row>
    <row r="137" spans="1:9" ht="53.25" customHeight="1">
      <c r="A137" s="806" t="s">
        <v>963</v>
      </c>
      <c r="B137" s="807" t="s">
        <v>1003</v>
      </c>
      <c r="C137" s="809" t="s">
        <v>990</v>
      </c>
      <c r="D137" s="874" t="s">
        <v>991</v>
      </c>
      <c r="E137" s="812">
        <v>500000</v>
      </c>
      <c r="F137" s="1231">
        <v>0</v>
      </c>
      <c r="G137" s="926">
        <v>500000</v>
      </c>
      <c r="H137" s="926">
        <v>0</v>
      </c>
      <c r="I137" s="1270">
        <v>0</v>
      </c>
    </row>
    <row r="138" spans="1:9" ht="53.25" customHeight="1">
      <c r="A138" s="806" t="s">
        <v>963</v>
      </c>
      <c r="B138" s="807" t="s">
        <v>1003</v>
      </c>
      <c r="C138" s="809" t="s">
        <v>990</v>
      </c>
      <c r="D138" s="873" t="s">
        <v>992</v>
      </c>
      <c r="E138" s="812">
        <v>6000000</v>
      </c>
      <c r="F138" s="1231">
        <v>0</v>
      </c>
      <c r="G138" s="926">
        <v>4000000</v>
      </c>
      <c r="H138" s="926">
        <v>2000000</v>
      </c>
      <c r="I138" s="1270">
        <v>0</v>
      </c>
    </row>
    <row r="139" spans="1:9" ht="53.25" customHeight="1">
      <c r="A139" s="806" t="s">
        <v>963</v>
      </c>
      <c r="B139" s="807" t="s">
        <v>1003</v>
      </c>
      <c r="C139" s="809" t="s">
        <v>990</v>
      </c>
      <c r="D139" s="873" t="s">
        <v>993</v>
      </c>
      <c r="E139" s="812">
        <v>2394404.8</v>
      </c>
      <c r="F139" s="926">
        <v>0</v>
      </c>
      <c r="G139" s="926">
        <v>1874000</v>
      </c>
      <c r="H139" s="812">
        <v>0</v>
      </c>
      <c r="I139" s="1274">
        <v>520404.8</v>
      </c>
    </row>
    <row r="140" spans="1:9" ht="53.25" customHeight="1">
      <c r="A140" s="893" t="s">
        <v>963</v>
      </c>
      <c r="B140" s="982" t="s">
        <v>1003</v>
      </c>
      <c r="C140" s="900" t="s">
        <v>990</v>
      </c>
      <c r="D140" s="984" t="s">
        <v>1024</v>
      </c>
      <c r="E140" s="1126">
        <v>126000</v>
      </c>
      <c r="F140" s="896">
        <v>0</v>
      </c>
      <c r="G140" s="896">
        <v>126000</v>
      </c>
      <c r="H140" s="896">
        <v>0</v>
      </c>
      <c r="I140" s="1299">
        <v>0</v>
      </c>
    </row>
    <row r="141" spans="1:9" ht="53.25" customHeight="1">
      <c r="A141" s="822" t="s">
        <v>963</v>
      </c>
      <c r="B141" s="884" t="s">
        <v>1199</v>
      </c>
      <c r="C141" s="825" t="s">
        <v>990</v>
      </c>
      <c r="D141" s="886" t="s">
        <v>1024</v>
      </c>
      <c r="E141" s="829">
        <v>126000</v>
      </c>
      <c r="F141" s="829">
        <v>126000</v>
      </c>
      <c r="G141" s="1275">
        <v>0</v>
      </c>
      <c r="H141" s="1275">
        <v>0</v>
      </c>
      <c r="I141" s="1276">
        <v>0</v>
      </c>
    </row>
    <row r="142" spans="1:9" ht="53.25" customHeight="1">
      <c r="A142" s="822" t="s">
        <v>963</v>
      </c>
      <c r="B142" s="884" t="s">
        <v>1199</v>
      </c>
      <c r="C142" s="825" t="s">
        <v>990</v>
      </c>
      <c r="D142" s="886" t="s">
        <v>992</v>
      </c>
      <c r="E142" s="829">
        <v>1972000</v>
      </c>
      <c r="F142" s="1256">
        <v>1972000</v>
      </c>
      <c r="G142" s="1275">
        <v>0</v>
      </c>
      <c r="H142" s="1275">
        <v>0</v>
      </c>
      <c r="I142" s="1276">
        <v>0</v>
      </c>
    </row>
    <row r="143" spans="1:9" ht="53.25" customHeight="1">
      <c r="A143" s="822" t="s">
        <v>963</v>
      </c>
      <c r="B143" s="884" t="s">
        <v>1199</v>
      </c>
      <c r="C143" s="825" t="s">
        <v>990</v>
      </c>
      <c r="D143" s="886" t="s">
        <v>1018</v>
      </c>
      <c r="E143" s="829">
        <v>429000</v>
      </c>
      <c r="F143" s="1256">
        <v>429000</v>
      </c>
      <c r="G143" s="1275">
        <v>0</v>
      </c>
      <c r="H143" s="1275">
        <v>0</v>
      </c>
      <c r="I143" s="1276">
        <v>0</v>
      </c>
    </row>
    <row r="144" spans="1:9" ht="53.25" customHeight="1">
      <c r="A144" s="822" t="s">
        <v>963</v>
      </c>
      <c r="B144" s="884" t="s">
        <v>1199</v>
      </c>
      <c r="C144" s="825" t="s">
        <v>990</v>
      </c>
      <c r="D144" s="886" t="s">
        <v>993</v>
      </c>
      <c r="E144" s="829">
        <v>1870200</v>
      </c>
      <c r="F144" s="829">
        <v>1870200</v>
      </c>
      <c r="G144" s="1275">
        <v>0</v>
      </c>
      <c r="H144" s="1275">
        <v>0</v>
      </c>
      <c r="I144" s="1276">
        <v>0</v>
      </c>
    </row>
    <row r="145" spans="1:9" ht="53.25" customHeight="1" thickBot="1">
      <c r="A145" s="987"/>
      <c r="B145" s="988"/>
      <c r="C145" s="989"/>
      <c r="D145" s="990" t="s">
        <v>994</v>
      </c>
      <c r="E145" s="991">
        <f>SUM(E137:E144)</f>
        <v>13417604.8</v>
      </c>
      <c r="F145" s="991">
        <f>SUM(F137:F144)</f>
        <v>4397200</v>
      </c>
      <c r="G145" s="991">
        <f>SUM(G137:G144)</f>
        <v>6500000</v>
      </c>
      <c r="H145" s="991">
        <f>SUM(H137:H144)</f>
        <v>2000000</v>
      </c>
      <c r="I145" s="1314">
        <f>SUM(I137:I144)</f>
        <v>520404.8</v>
      </c>
    </row>
    <row r="146" spans="1:9" ht="53.25" customHeight="1">
      <c r="A146" s="992"/>
      <c r="B146" s="858"/>
      <c r="C146" s="860"/>
      <c r="D146" s="951"/>
      <c r="E146" s="952"/>
      <c r="F146" s="1315"/>
      <c r="G146" s="952"/>
      <c r="H146" s="1074"/>
      <c r="I146" s="1074"/>
    </row>
    <row r="147" spans="1:9" ht="53.25" customHeight="1" thickBot="1">
      <c r="A147" s="992"/>
      <c r="B147" s="858"/>
      <c r="C147" s="860"/>
      <c r="D147" s="951"/>
      <c r="E147" s="952"/>
      <c r="F147" s="1310"/>
      <c r="G147" s="1074"/>
      <c r="H147" s="1074"/>
      <c r="I147" s="1074"/>
    </row>
    <row r="148" spans="1:9" ht="53.25" customHeight="1" thickBot="1">
      <c r="A148" s="993"/>
      <c r="B148" s="994"/>
      <c r="C148" s="996"/>
      <c r="D148" s="997" t="s">
        <v>995</v>
      </c>
      <c r="E148" s="999">
        <f>E65+E83+E100+E110+E118+E122+E133+E145</f>
        <v>72520000</v>
      </c>
      <c r="F148" s="999">
        <f>F65+F83+F100+F110+F118+F122+F133+F145</f>
        <v>24398241.89</v>
      </c>
      <c r="G148" s="999">
        <f>G65+G83+G100+G110+G118+G122+G133+G145</f>
        <v>20795683.33</v>
      </c>
      <c r="H148" s="999">
        <f>H65+H83+H100+H110+H118+H122+H133+H145</f>
        <v>17208632.939999998</v>
      </c>
      <c r="I148" s="999">
        <f>I65+I83+I100+I110+I118+I122+I133+I145</f>
        <v>10117441.84</v>
      </c>
    </row>
    <row r="149" spans="1:8" ht="20.25">
      <c r="A149" s="1472" t="s">
        <v>1099</v>
      </c>
      <c r="B149" s="1473"/>
      <c r="C149" s="1473"/>
      <c r="D149" s="1473"/>
      <c r="E149" s="708"/>
      <c r="F149" s="708"/>
      <c r="G149" s="708"/>
      <c r="H149" s="1318"/>
    </row>
    <row r="150" spans="1:8" ht="87.75" customHeight="1">
      <c r="A150" s="1473"/>
      <c r="B150" s="1473"/>
      <c r="C150" s="1473"/>
      <c r="D150" s="1473"/>
      <c r="E150" s="708"/>
      <c r="F150" s="708"/>
      <c r="G150" s="708"/>
      <c r="H150" s="1318"/>
    </row>
    <row r="151" spans="2:9" ht="93.75" customHeight="1">
      <c r="B151" s="1474" t="s">
        <v>1243</v>
      </c>
      <c r="C151" s="1474"/>
      <c r="D151" s="712"/>
      <c r="E151" s="1477" t="s">
        <v>1244</v>
      </c>
      <c r="F151" s="1477"/>
      <c r="G151" s="1477"/>
      <c r="H151" s="1477"/>
      <c r="I151" s="1477"/>
    </row>
    <row r="152" spans="2:9" ht="90" customHeight="1">
      <c r="B152" s="710"/>
      <c r="C152" s="711"/>
      <c r="D152" s="712"/>
      <c r="E152" s="1477"/>
      <c r="F152" s="1477"/>
      <c r="G152" s="1477"/>
      <c r="H152" s="1477"/>
      <c r="I152" s="1477"/>
    </row>
    <row r="153" spans="2:9" s="709" customFormat="1" ht="39.75" customHeight="1">
      <c r="B153" s="710"/>
      <c r="C153" s="711"/>
      <c r="D153" s="712"/>
      <c r="E153" s="708"/>
      <c r="F153" s="708"/>
      <c r="G153" s="708"/>
      <c r="H153" s="1318"/>
      <c r="I153" s="1319"/>
    </row>
    <row r="154" spans="2:8" ht="33" customHeight="1">
      <c r="B154" s="710"/>
      <c r="C154" s="711"/>
      <c r="D154" s="712"/>
      <c r="E154" s="708"/>
      <c r="F154" s="708"/>
      <c r="G154" s="708"/>
      <c r="H154" s="1318"/>
    </row>
    <row r="155" spans="2:8" ht="30.75" customHeight="1">
      <c r="B155" s="710"/>
      <c r="C155" s="711"/>
      <c r="D155" s="712"/>
      <c r="E155" s="708"/>
      <c r="F155" s="708"/>
      <c r="G155" s="708"/>
      <c r="H155" s="1318"/>
    </row>
    <row r="156" spans="2:8" ht="21" customHeight="1">
      <c r="B156" s="760"/>
      <c r="C156" s="761"/>
      <c r="D156" s="762"/>
      <c r="E156" s="763"/>
      <c r="F156" s="763"/>
      <c r="G156" s="763"/>
      <c r="H156" s="1318"/>
    </row>
    <row r="157" spans="2:8" ht="20.25">
      <c r="B157" s="710"/>
      <c r="C157" s="711"/>
      <c r="D157" s="712"/>
      <c r="E157" s="708"/>
      <c r="F157" s="708"/>
      <c r="G157" s="708"/>
      <c r="H157" s="1318"/>
    </row>
    <row r="158" spans="2:8" ht="35.25" customHeight="1">
      <c r="B158" s="710"/>
      <c r="C158" s="719"/>
      <c r="D158" s="716"/>
      <c r="E158" s="717"/>
      <c r="F158" s="708"/>
      <c r="G158" s="708"/>
      <c r="H158" s="1318"/>
    </row>
    <row r="159" spans="2:7" ht="21.75" customHeight="1">
      <c r="B159" s="710"/>
      <c r="C159" s="719"/>
      <c r="D159" s="716"/>
      <c r="E159" s="708"/>
      <c r="F159" s="708"/>
      <c r="G159" s="708"/>
    </row>
    <row r="160" spans="2:9" s="718" customFormat="1" ht="45" customHeight="1">
      <c r="B160" s="720"/>
      <c r="C160" s="711"/>
      <c r="D160" s="716"/>
      <c r="E160" s="717"/>
      <c r="F160" s="708"/>
      <c r="G160" s="708"/>
      <c r="H160" s="1318"/>
      <c r="I160" s="1321"/>
    </row>
    <row r="162" ht="20.25" customHeight="1"/>
    <row r="163" ht="33" customHeight="1"/>
    <row r="168" ht="55.5" customHeight="1"/>
  </sheetData>
  <sheetProtection/>
  <mergeCells count="4">
    <mergeCell ref="A149:D150"/>
    <mergeCell ref="B151:C151"/>
    <mergeCell ref="A1:I3"/>
    <mergeCell ref="E151:I152"/>
  </mergeCells>
  <printOptions/>
  <pageMargins left="0.25" right="0.25" top="0.75" bottom="0.75" header="0.3" footer="0.3"/>
  <pageSetup fitToHeight="0" fitToWidth="1" orientation="portrait" paperSize="9" scale="45" r:id="rId3"/>
  <rowBreaks count="5" manualBreakCount="5">
    <brk id="30" max="8" man="1"/>
    <brk id="61" max="8" man="1"/>
    <brk id="83" max="8" man="1"/>
    <brk id="110" max="8" man="1"/>
    <brk id="134" max="8" man="1"/>
  </rowBreaks>
  <legacyDrawing r:id="rId2"/>
</worksheet>
</file>

<file path=xl/worksheets/sheet10.xml><?xml version="1.0" encoding="utf-8"?>
<worksheet xmlns="http://schemas.openxmlformats.org/spreadsheetml/2006/main" xmlns:r="http://schemas.openxmlformats.org/officeDocument/2006/relationships">
  <sheetPr>
    <tabColor rgb="FFFF0000"/>
  </sheetPr>
  <dimension ref="A1:G46"/>
  <sheetViews>
    <sheetView showGridLines="0" zoomScalePageLayoutView="0" workbookViewId="0" topLeftCell="A1">
      <selection activeCell="I27" sqref="I27"/>
    </sheetView>
  </sheetViews>
  <sheetFormatPr defaultColWidth="9.140625" defaultRowHeight="12.75"/>
  <cols>
    <col min="1" max="1" width="23.8515625" style="0" customWidth="1"/>
    <col min="2" max="2" width="16.8515625" style="0" customWidth="1"/>
    <col min="3" max="6" width="15.7109375" style="0" customWidth="1"/>
  </cols>
  <sheetData>
    <row r="1" spans="1:6" ht="12.75">
      <c r="A1" s="78"/>
      <c r="B1" s="507"/>
      <c r="C1" s="507"/>
      <c r="D1" s="507"/>
      <c r="E1" s="507"/>
      <c r="F1" s="539"/>
    </row>
    <row r="2" spans="1:6" ht="13.5" thickBot="1">
      <c r="A2" s="78"/>
      <c r="B2" s="507"/>
      <c r="C2" s="506"/>
      <c r="D2" s="506"/>
      <c r="E2" s="506"/>
      <c r="F2" s="506"/>
    </row>
    <row r="3" spans="1:6" ht="47.25" customHeight="1" thickBot="1">
      <c r="A3" s="506"/>
      <c r="B3" s="540"/>
      <c r="C3" s="583" t="s">
        <v>807</v>
      </c>
      <c r="D3" s="583" t="s">
        <v>808</v>
      </c>
      <c r="E3" s="584" t="s">
        <v>809</v>
      </c>
      <c r="F3" s="585" t="s">
        <v>799</v>
      </c>
    </row>
    <row r="4" spans="1:6" ht="15" customHeight="1">
      <c r="A4" s="1527" t="s">
        <v>533</v>
      </c>
      <c r="B4" s="1528"/>
      <c r="C4" s="587"/>
      <c r="D4" s="587"/>
      <c r="E4" s="587"/>
      <c r="F4" s="587"/>
    </row>
    <row r="5" spans="1:6" ht="15" customHeight="1">
      <c r="A5" s="1529" t="s">
        <v>730</v>
      </c>
      <c r="B5" s="1530"/>
      <c r="C5" s="504"/>
      <c r="D5" s="504"/>
      <c r="E5" s="504"/>
      <c r="F5" s="501"/>
    </row>
    <row r="6" spans="1:6" ht="15" customHeight="1">
      <c r="A6" s="1529" t="s">
        <v>731</v>
      </c>
      <c r="B6" s="1530"/>
      <c r="C6" s="504"/>
      <c r="D6" s="504"/>
      <c r="E6" s="504"/>
      <c r="F6" s="501"/>
    </row>
    <row r="7" spans="1:6" ht="15" customHeight="1">
      <c r="A7" s="1529" t="s">
        <v>732</v>
      </c>
      <c r="B7" s="1530"/>
      <c r="C7" s="504"/>
      <c r="D7" s="504"/>
      <c r="E7" s="504"/>
      <c r="F7" s="501"/>
    </row>
    <row r="8" spans="1:6" ht="15" customHeight="1">
      <c r="A8" s="1529" t="s">
        <v>535</v>
      </c>
      <c r="B8" s="1530"/>
      <c r="C8" s="504"/>
      <c r="D8" s="504"/>
      <c r="E8" s="504"/>
      <c r="F8" s="504"/>
    </row>
    <row r="9" spans="1:6" ht="15" customHeight="1">
      <c r="A9" s="1529" t="s">
        <v>534</v>
      </c>
      <c r="B9" s="1530"/>
      <c r="C9" s="504"/>
      <c r="D9" s="504"/>
      <c r="E9" s="504"/>
      <c r="F9" s="504"/>
    </row>
    <row r="10" spans="1:6" ht="15" customHeight="1" thickBot="1">
      <c r="A10" s="1531" t="s">
        <v>733</v>
      </c>
      <c r="B10" s="1532"/>
      <c r="C10" s="505"/>
      <c r="D10" s="505"/>
      <c r="E10" s="505"/>
      <c r="F10" s="502"/>
    </row>
    <row r="11" spans="1:6" ht="12.75">
      <c r="A11" s="542"/>
      <c r="B11" s="542"/>
      <c r="C11" s="542"/>
      <c r="D11" s="542"/>
      <c r="E11" s="542"/>
      <c r="F11" s="542"/>
    </row>
    <row r="12" spans="1:6" ht="13.5" thickBot="1">
      <c r="A12" s="78"/>
      <c r="B12" s="507"/>
      <c r="C12" s="506"/>
      <c r="D12" s="506"/>
      <c r="E12" s="506"/>
      <c r="F12" s="543" t="s">
        <v>514</v>
      </c>
    </row>
    <row r="13" spans="1:6" ht="39.75" customHeight="1" thickBot="1">
      <c r="A13" s="506"/>
      <c r="B13" s="540"/>
      <c r="C13" s="544" t="s">
        <v>734</v>
      </c>
      <c r="D13" s="544" t="s">
        <v>735</v>
      </c>
      <c r="E13" s="544" t="s">
        <v>736</v>
      </c>
      <c r="F13" s="541" t="s">
        <v>737</v>
      </c>
    </row>
    <row r="14" spans="1:6" ht="15" customHeight="1">
      <c r="A14" s="1517" t="s">
        <v>738</v>
      </c>
      <c r="B14" s="1518"/>
      <c r="C14" s="587"/>
      <c r="D14" s="587"/>
      <c r="E14" s="587"/>
      <c r="F14" s="588"/>
    </row>
    <row r="15" spans="1:6" ht="15" customHeight="1">
      <c r="A15" s="1519" t="s">
        <v>739</v>
      </c>
      <c r="B15" s="1520"/>
      <c r="C15" s="503"/>
      <c r="D15" s="503"/>
      <c r="E15" s="503"/>
      <c r="F15" s="500"/>
    </row>
    <row r="16" spans="1:6" ht="15" customHeight="1" thickBot="1">
      <c r="A16" s="1521" t="s">
        <v>608</v>
      </c>
      <c r="B16" s="1522"/>
      <c r="C16" s="550">
        <f>SUM(C14:C15)</f>
        <v>0</v>
      </c>
      <c r="D16" s="550">
        <f>SUM(D14:D15)</f>
        <v>0</v>
      </c>
      <c r="E16" s="550">
        <f>SUM(E14:E15)</f>
        <v>0</v>
      </c>
      <c r="F16" s="550">
        <f>SUM(F14:F15)</f>
        <v>0</v>
      </c>
    </row>
    <row r="17" spans="1:6" s="379" customFormat="1" ht="15">
      <c r="A17" s="551"/>
      <c r="B17" s="552"/>
      <c r="C17" s="553"/>
      <c r="D17" s="553"/>
      <c r="E17" s="553"/>
      <c r="F17" s="553"/>
    </row>
    <row r="18" spans="1:6" s="379" customFormat="1" ht="15.75" thickBot="1">
      <c r="A18" s="554"/>
      <c r="B18" s="555"/>
      <c r="C18" s="556"/>
      <c r="D18" s="556"/>
      <c r="E18" s="556"/>
      <c r="F18" s="543" t="s">
        <v>514</v>
      </c>
    </row>
    <row r="19" spans="1:6" ht="30" customHeight="1" thickBot="1">
      <c r="A19" s="557"/>
      <c r="B19" s="558"/>
      <c r="C19" s="559" t="s">
        <v>746</v>
      </c>
      <c r="D19" s="559" t="s">
        <v>747</v>
      </c>
      <c r="E19" s="559" t="s">
        <v>748</v>
      </c>
      <c r="F19" s="560" t="s">
        <v>799</v>
      </c>
    </row>
    <row r="20" spans="1:6" ht="15" customHeight="1">
      <c r="A20" s="1523" t="s">
        <v>544</v>
      </c>
      <c r="B20" s="561" t="s">
        <v>525</v>
      </c>
      <c r="C20" s="562"/>
      <c r="D20" s="562"/>
      <c r="E20" s="562"/>
      <c r="F20" s="562"/>
    </row>
    <row r="21" spans="1:6" ht="15" customHeight="1">
      <c r="A21" s="1524"/>
      <c r="B21" s="563" t="s">
        <v>749</v>
      </c>
      <c r="C21" s="564"/>
      <c r="D21" s="564"/>
      <c r="E21" s="564"/>
      <c r="F21" s="565" t="s">
        <v>527</v>
      </c>
    </row>
    <row r="22" spans="1:6" ht="15" customHeight="1" thickBot="1">
      <c r="A22" s="1525"/>
      <c r="B22" s="566" t="s">
        <v>806</v>
      </c>
      <c r="C22" s="567"/>
      <c r="D22" s="567"/>
      <c r="E22" s="567"/>
      <c r="F22" s="568" t="s">
        <v>527</v>
      </c>
    </row>
    <row r="23" spans="1:6" ht="15" customHeight="1">
      <c r="A23" s="1524" t="s">
        <v>740</v>
      </c>
      <c r="B23" s="569" t="s">
        <v>525</v>
      </c>
      <c r="C23" s="570"/>
      <c r="D23" s="570"/>
      <c r="E23" s="570"/>
      <c r="F23" s="570"/>
    </row>
    <row r="24" spans="1:6" ht="15" customHeight="1">
      <c r="A24" s="1524"/>
      <c r="B24" s="500" t="s">
        <v>749</v>
      </c>
      <c r="C24" s="565"/>
      <c r="D24" s="565"/>
      <c r="E24" s="565"/>
      <c r="F24" s="571" t="s">
        <v>527</v>
      </c>
    </row>
    <row r="25" spans="1:6" ht="15" customHeight="1" thickBot="1">
      <c r="A25" s="1525"/>
      <c r="B25" s="505" t="s">
        <v>806</v>
      </c>
      <c r="C25" s="567"/>
      <c r="D25" s="567"/>
      <c r="E25" s="567"/>
      <c r="F25" s="567" t="s">
        <v>527</v>
      </c>
    </row>
    <row r="26" spans="1:6" ht="15">
      <c r="A26" s="1515" t="s">
        <v>741</v>
      </c>
      <c r="B26" s="572" t="s">
        <v>525</v>
      </c>
      <c r="C26" s="573"/>
      <c r="D26" s="573"/>
      <c r="E26" s="574"/>
      <c r="F26" s="574"/>
    </row>
    <row r="27" spans="1:6" ht="15">
      <c r="A27" s="1515"/>
      <c r="B27" s="575" t="s">
        <v>749</v>
      </c>
      <c r="C27" s="576"/>
      <c r="D27" s="576"/>
      <c r="E27" s="577"/>
      <c r="F27" s="578" t="s">
        <v>527</v>
      </c>
    </row>
    <row r="28" spans="1:6" ht="15.75" thickBot="1">
      <c r="A28" s="1516"/>
      <c r="B28" s="579" t="s">
        <v>806</v>
      </c>
      <c r="C28" s="580"/>
      <c r="D28" s="581"/>
      <c r="E28" s="580"/>
      <c r="F28" s="582" t="s">
        <v>527</v>
      </c>
    </row>
    <row r="29" spans="1:6" ht="12.75">
      <c r="A29" s="542"/>
      <c r="B29" s="545"/>
      <c r="C29" s="548"/>
      <c r="D29" s="548"/>
      <c r="E29" s="546"/>
      <c r="F29" s="548"/>
    </row>
    <row r="30" spans="1:6" ht="12.75">
      <c r="A30" s="507"/>
      <c r="B30" s="547"/>
      <c r="C30" s="548"/>
      <c r="D30" s="548"/>
      <c r="E30" s="548"/>
      <c r="F30" s="548"/>
    </row>
    <row r="31" spans="1:6" ht="12.75">
      <c r="A31" s="507"/>
      <c r="B31" s="547"/>
      <c r="C31" s="548"/>
      <c r="D31" s="548"/>
      <c r="E31" s="548"/>
      <c r="F31" s="548"/>
    </row>
    <row r="32" spans="1:6" ht="12.75">
      <c r="A32" s="78"/>
      <c r="B32" s="507"/>
      <c r="C32" s="78"/>
      <c r="D32" s="78"/>
      <c r="E32" s="78"/>
      <c r="F32" s="78"/>
    </row>
    <row r="33" spans="1:6" ht="12.75">
      <c r="A33" s="78"/>
      <c r="B33" s="507"/>
      <c r="C33" s="78"/>
      <c r="D33" s="78"/>
      <c r="E33" s="78"/>
      <c r="F33" s="78"/>
    </row>
    <row r="34" spans="1:6" ht="18" customHeight="1">
      <c r="A34" s="586" t="s">
        <v>536</v>
      </c>
      <c r="B34" s="586"/>
      <c r="C34" s="586"/>
      <c r="D34" s="586"/>
      <c r="E34" s="586"/>
      <c r="F34" s="586"/>
    </row>
    <row r="35" spans="1:7" ht="18" customHeight="1">
      <c r="A35" s="1526" t="s">
        <v>824</v>
      </c>
      <c r="B35" s="1526"/>
      <c r="C35" s="1526"/>
      <c r="D35" s="1526"/>
      <c r="E35" s="1526"/>
      <c r="F35" s="1526"/>
      <c r="G35" s="549"/>
    </row>
    <row r="36" spans="1:7" ht="18" customHeight="1">
      <c r="A36" s="1526"/>
      <c r="B36" s="1526"/>
      <c r="C36" s="1526"/>
      <c r="D36" s="1526"/>
      <c r="E36" s="1526"/>
      <c r="F36" s="1526"/>
      <c r="G36" s="549"/>
    </row>
    <row r="37" spans="1:7" ht="18" customHeight="1">
      <c r="A37" s="1526"/>
      <c r="B37" s="1526"/>
      <c r="C37" s="1526"/>
      <c r="D37" s="1526"/>
      <c r="E37" s="1526"/>
      <c r="F37" s="1526"/>
      <c r="G37" s="549"/>
    </row>
    <row r="38" spans="1:7" ht="18" customHeight="1">
      <c r="A38" s="1526"/>
      <c r="B38" s="1526"/>
      <c r="C38" s="1526"/>
      <c r="D38" s="1526"/>
      <c r="E38" s="1526"/>
      <c r="F38" s="1526"/>
      <c r="G38" s="549"/>
    </row>
    <row r="39" spans="1:7" ht="18" customHeight="1">
      <c r="A39" s="1513" t="s">
        <v>825</v>
      </c>
      <c r="B39" s="1513"/>
      <c r="C39" s="1513"/>
      <c r="D39" s="1513"/>
      <c r="E39" s="1513"/>
      <c r="F39" s="1513"/>
      <c r="G39" s="549"/>
    </row>
    <row r="40" spans="1:7" ht="18" customHeight="1">
      <c r="A40" s="1513" t="s">
        <v>826</v>
      </c>
      <c r="B40" s="1513"/>
      <c r="C40" s="1513"/>
      <c r="D40" s="1513"/>
      <c r="E40" s="1513"/>
      <c r="F40" s="1513"/>
      <c r="G40" s="549"/>
    </row>
    <row r="41" spans="1:7" ht="18" customHeight="1">
      <c r="A41" s="1513" t="s">
        <v>827</v>
      </c>
      <c r="B41" s="1513"/>
      <c r="C41" s="1513"/>
      <c r="D41" s="1513"/>
      <c r="E41" s="1513"/>
      <c r="F41" s="1513"/>
      <c r="G41" s="549"/>
    </row>
    <row r="42" spans="1:7" ht="18" customHeight="1">
      <c r="A42" s="1514" t="s">
        <v>828</v>
      </c>
      <c r="B42" s="1514"/>
      <c r="C42" s="1514"/>
      <c r="D42" s="1514"/>
      <c r="E42" s="1514"/>
      <c r="F42" s="1514"/>
      <c r="G42" s="549"/>
    </row>
    <row r="43" spans="1:7" ht="12" customHeight="1">
      <c r="A43" s="1514"/>
      <c r="B43" s="1514"/>
      <c r="C43" s="1514"/>
      <c r="D43" s="1514"/>
      <c r="E43" s="1514"/>
      <c r="F43" s="1514"/>
      <c r="G43" s="549"/>
    </row>
    <row r="44" spans="1:7" ht="18" customHeight="1">
      <c r="A44" s="1513" t="s">
        <v>829</v>
      </c>
      <c r="B44" s="1513"/>
      <c r="C44" s="1513"/>
      <c r="D44" s="1513"/>
      <c r="E44" s="1513"/>
      <c r="F44" s="1513"/>
      <c r="G44" s="549"/>
    </row>
    <row r="45" spans="1:6" ht="21" customHeight="1">
      <c r="A45" s="1514" t="s">
        <v>830</v>
      </c>
      <c r="B45" s="1514"/>
      <c r="C45" s="1514"/>
      <c r="D45" s="1514"/>
      <c r="E45" s="1514"/>
      <c r="F45" s="1514"/>
    </row>
    <row r="46" spans="1:6" ht="9" customHeight="1">
      <c r="A46" s="1514"/>
      <c r="B46" s="1514"/>
      <c r="C46" s="1514"/>
      <c r="D46" s="1514"/>
      <c r="E46" s="1514"/>
      <c r="F46" s="1514"/>
    </row>
  </sheetData>
  <sheetProtection/>
  <mergeCells count="20">
    <mergeCell ref="A44:F44"/>
    <mergeCell ref="A45:F46"/>
    <mergeCell ref="A23:A25"/>
    <mergeCell ref="A4:B4"/>
    <mergeCell ref="A5:B5"/>
    <mergeCell ref="A6:B6"/>
    <mergeCell ref="A7:B7"/>
    <mergeCell ref="A8:B8"/>
    <mergeCell ref="A9:B9"/>
    <mergeCell ref="A10:B10"/>
    <mergeCell ref="A40:F40"/>
    <mergeCell ref="A41:F41"/>
    <mergeCell ref="A42:F43"/>
    <mergeCell ref="A26:A28"/>
    <mergeCell ref="A14:B14"/>
    <mergeCell ref="A15:B15"/>
    <mergeCell ref="A16:B16"/>
    <mergeCell ref="A20:A22"/>
    <mergeCell ref="A35:F38"/>
    <mergeCell ref="A39:F39"/>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rgb="FF00B0F0"/>
  </sheetPr>
  <dimension ref="A1:I150"/>
  <sheetViews>
    <sheetView showGridLines="0" zoomScale="55" zoomScaleNormal="55" zoomScaleSheetLayoutView="55" workbookViewId="0" topLeftCell="A58">
      <selection activeCell="E77" sqref="E77:F77"/>
    </sheetView>
  </sheetViews>
  <sheetFormatPr defaultColWidth="9.140625" defaultRowHeight="12.75"/>
  <cols>
    <col min="1" max="1" width="9.140625" style="17" customWidth="1"/>
    <col min="2" max="2" width="25.7109375" style="17" customWidth="1"/>
    <col min="3" max="3" width="95.57421875" style="17" customWidth="1"/>
    <col min="4" max="4" width="9.8515625" style="17" customWidth="1"/>
    <col min="5" max="8" width="25.7109375" style="17" customWidth="1"/>
    <col min="9" max="9" width="4.00390625" style="17" customWidth="1"/>
    <col min="10" max="16384" width="9.140625" style="17" customWidth="1"/>
  </cols>
  <sheetData>
    <row r="1" ht="18.75">
      <c r="H1" s="510" t="s">
        <v>718</v>
      </c>
    </row>
    <row r="3" spans="2:8" ht="30" customHeight="1">
      <c r="B3" s="1479" t="s">
        <v>814</v>
      </c>
      <c r="C3" s="1479"/>
      <c r="D3" s="1479"/>
      <c r="E3" s="1479"/>
      <c r="F3" s="1479"/>
      <c r="G3" s="1479"/>
      <c r="H3" s="1479"/>
    </row>
    <row r="4" spans="2:8" ht="26.25" customHeight="1" thickBot="1">
      <c r="B4" s="222"/>
      <c r="C4" s="223"/>
      <c r="D4" s="223"/>
      <c r="E4" s="216"/>
      <c r="F4" s="216"/>
      <c r="G4" s="216"/>
      <c r="H4" s="217" t="s">
        <v>514</v>
      </c>
    </row>
    <row r="5" spans="1:9" ht="26.25" customHeight="1" thickBot="1">
      <c r="A5" s="219"/>
      <c r="B5" s="1540" t="s">
        <v>581</v>
      </c>
      <c r="C5" s="1537" t="s">
        <v>589</v>
      </c>
      <c r="D5" s="1537" t="s">
        <v>48</v>
      </c>
      <c r="E5" s="1535" t="s">
        <v>78</v>
      </c>
      <c r="F5" s="1535"/>
      <c r="G5" s="1535"/>
      <c r="H5" s="1536"/>
      <c r="I5" s="195"/>
    </row>
    <row r="6" spans="1:9" s="187" customFormat="1" ht="30" customHeight="1">
      <c r="A6" s="220"/>
      <c r="B6" s="1541"/>
      <c r="C6" s="1538"/>
      <c r="D6" s="1538"/>
      <c r="E6" s="1486" t="s">
        <v>742</v>
      </c>
      <c r="F6" s="1486" t="s">
        <v>743</v>
      </c>
      <c r="G6" s="1486" t="s">
        <v>744</v>
      </c>
      <c r="H6" s="1533" t="s">
        <v>745</v>
      </c>
      <c r="I6" s="218"/>
    </row>
    <row r="7" spans="1:9" s="188" customFormat="1" ht="33" customHeight="1" thickBot="1">
      <c r="A7" s="221"/>
      <c r="B7" s="1542"/>
      <c r="C7" s="1539"/>
      <c r="D7" s="1539"/>
      <c r="E7" s="1487"/>
      <c r="F7" s="1487"/>
      <c r="G7" s="1487"/>
      <c r="H7" s="1534"/>
      <c r="I7" s="192"/>
    </row>
    <row r="8" spans="1:9" s="188" customFormat="1" ht="22.5" customHeight="1" thickBot="1">
      <c r="A8" s="221"/>
      <c r="B8" s="589">
        <v>1</v>
      </c>
      <c r="C8" s="590">
        <v>2</v>
      </c>
      <c r="D8" s="591">
        <v>3</v>
      </c>
      <c r="E8" s="592">
        <v>4</v>
      </c>
      <c r="F8" s="592">
        <v>5</v>
      </c>
      <c r="G8" s="592">
        <v>6</v>
      </c>
      <c r="H8" s="593">
        <v>7</v>
      </c>
      <c r="I8" s="192"/>
    </row>
    <row r="9" spans="1:9" s="189" customFormat="1" ht="34.5" customHeight="1">
      <c r="A9" s="226"/>
      <c r="B9" s="225"/>
      <c r="C9" s="178" t="s">
        <v>105</v>
      </c>
      <c r="D9" s="224"/>
      <c r="E9" s="257"/>
      <c r="F9" s="257"/>
      <c r="G9" s="257"/>
      <c r="H9" s="258"/>
      <c r="I9" s="193"/>
    </row>
    <row r="10" spans="1:9" s="189" customFormat="1" ht="34.5" customHeight="1">
      <c r="A10" s="226"/>
      <c r="B10" s="179">
        <v>0</v>
      </c>
      <c r="C10" s="29" t="s">
        <v>136</v>
      </c>
      <c r="D10" s="198" t="s">
        <v>615</v>
      </c>
      <c r="E10" s="268">
        <v>500</v>
      </c>
      <c r="F10" s="268">
        <v>500</v>
      </c>
      <c r="G10" s="268">
        <v>500</v>
      </c>
      <c r="H10" s="269">
        <v>500</v>
      </c>
      <c r="I10" s="193"/>
    </row>
    <row r="11" spans="2:9" s="189" customFormat="1" ht="34.5" customHeight="1">
      <c r="B11" s="179"/>
      <c r="C11" s="29" t="s">
        <v>511</v>
      </c>
      <c r="D11" s="198" t="s">
        <v>616</v>
      </c>
      <c r="E11" s="268"/>
      <c r="F11" s="268"/>
      <c r="G11" s="268"/>
      <c r="H11" s="269"/>
      <c r="I11" s="193"/>
    </row>
    <row r="12" spans="2:9" s="189" customFormat="1" ht="34.5" customHeight="1">
      <c r="B12" s="179">
        <v>1</v>
      </c>
      <c r="C12" s="29" t="s">
        <v>298</v>
      </c>
      <c r="D12" s="198" t="s">
        <v>617</v>
      </c>
      <c r="E12" s="268"/>
      <c r="F12" s="268"/>
      <c r="G12" s="268"/>
      <c r="H12" s="269"/>
      <c r="I12" s="193"/>
    </row>
    <row r="13" spans="2:9" s="189" customFormat="1" ht="34.5" customHeight="1">
      <c r="B13" s="179" t="s">
        <v>299</v>
      </c>
      <c r="C13" s="30" t="s">
        <v>300</v>
      </c>
      <c r="D13" s="198" t="s">
        <v>618</v>
      </c>
      <c r="E13" s="268"/>
      <c r="F13" s="268"/>
      <c r="G13" s="268"/>
      <c r="H13" s="269"/>
      <c r="I13" s="193"/>
    </row>
    <row r="14" spans="2:9" s="189" customFormat="1" ht="34.5" customHeight="1">
      <c r="B14" s="179" t="s">
        <v>301</v>
      </c>
      <c r="C14" s="30" t="s">
        <v>302</v>
      </c>
      <c r="D14" s="198" t="s">
        <v>619</v>
      </c>
      <c r="E14" s="268"/>
      <c r="F14" s="268"/>
      <c r="G14" s="268"/>
      <c r="H14" s="269"/>
      <c r="I14" s="193"/>
    </row>
    <row r="15" spans="2:9" s="189" customFormat="1" ht="34.5" customHeight="1">
      <c r="B15" s="179" t="s">
        <v>303</v>
      </c>
      <c r="C15" s="30" t="s">
        <v>137</v>
      </c>
      <c r="D15" s="198" t="s">
        <v>620</v>
      </c>
      <c r="E15" s="268"/>
      <c r="F15" s="268"/>
      <c r="G15" s="268"/>
      <c r="H15" s="269"/>
      <c r="I15" s="193"/>
    </row>
    <row r="16" spans="2:9" s="189" customFormat="1" ht="34.5" customHeight="1">
      <c r="B16" s="180" t="s">
        <v>304</v>
      </c>
      <c r="C16" s="30" t="s">
        <v>138</v>
      </c>
      <c r="D16" s="198" t="s">
        <v>621</v>
      </c>
      <c r="E16" s="268"/>
      <c r="F16" s="268"/>
      <c r="G16" s="268"/>
      <c r="H16" s="269"/>
      <c r="I16" s="193"/>
    </row>
    <row r="17" spans="2:9" s="189" customFormat="1" ht="34.5" customHeight="1">
      <c r="B17" s="180" t="s">
        <v>305</v>
      </c>
      <c r="C17" s="30" t="s">
        <v>139</v>
      </c>
      <c r="D17" s="198" t="s">
        <v>622</v>
      </c>
      <c r="E17" s="268"/>
      <c r="F17" s="268"/>
      <c r="G17" s="268"/>
      <c r="H17" s="269"/>
      <c r="I17" s="193"/>
    </row>
    <row r="18" spans="2:9" s="189" customFormat="1" ht="34.5" customHeight="1">
      <c r="B18" s="180" t="s">
        <v>306</v>
      </c>
      <c r="C18" s="30" t="s">
        <v>140</v>
      </c>
      <c r="D18" s="198" t="s">
        <v>623</v>
      </c>
      <c r="E18" s="268"/>
      <c r="F18" s="268"/>
      <c r="G18" s="268"/>
      <c r="H18" s="269"/>
      <c r="I18" s="193"/>
    </row>
    <row r="19" spans="2:9" s="189" customFormat="1" ht="34.5" customHeight="1">
      <c r="B19" s="181">
        <v>2</v>
      </c>
      <c r="C19" s="29" t="s">
        <v>307</v>
      </c>
      <c r="D19" s="198" t="s">
        <v>624</v>
      </c>
      <c r="E19" s="268"/>
      <c r="F19" s="268"/>
      <c r="G19" s="268"/>
      <c r="H19" s="269"/>
      <c r="I19" s="193"/>
    </row>
    <row r="20" spans="2:9" s="189" customFormat="1" ht="34.5" customHeight="1">
      <c r="B20" s="179" t="s">
        <v>308</v>
      </c>
      <c r="C20" s="30" t="s">
        <v>141</v>
      </c>
      <c r="D20" s="198" t="s">
        <v>625</v>
      </c>
      <c r="E20" s="268"/>
      <c r="F20" s="268"/>
      <c r="G20" s="268"/>
      <c r="H20" s="269"/>
      <c r="I20" s="193"/>
    </row>
    <row r="21" spans="2:9" s="189" customFormat="1" ht="34.5" customHeight="1">
      <c r="B21" s="180" t="s">
        <v>309</v>
      </c>
      <c r="C21" s="30" t="s">
        <v>142</v>
      </c>
      <c r="D21" s="198" t="s">
        <v>626</v>
      </c>
      <c r="E21" s="268"/>
      <c r="F21" s="268"/>
      <c r="G21" s="268"/>
      <c r="H21" s="269"/>
      <c r="I21" s="193"/>
    </row>
    <row r="22" spans="2:9" s="189" customFormat="1" ht="34.5" customHeight="1">
      <c r="B22" s="179" t="s">
        <v>310</v>
      </c>
      <c r="C22" s="30" t="s">
        <v>143</v>
      </c>
      <c r="D22" s="198" t="s">
        <v>627</v>
      </c>
      <c r="E22" s="268"/>
      <c r="F22" s="268"/>
      <c r="G22" s="268"/>
      <c r="H22" s="269"/>
      <c r="I22" s="193"/>
    </row>
    <row r="23" spans="2:9" s="189" customFormat="1" ht="34.5" customHeight="1">
      <c r="B23" s="179" t="s">
        <v>311</v>
      </c>
      <c r="C23" s="30" t="s">
        <v>144</v>
      </c>
      <c r="D23" s="198" t="s">
        <v>628</v>
      </c>
      <c r="E23" s="268"/>
      <c r="F23" s="268"/>
      <c r="G23" s="268"/>
      <c r="H23" s="269"/>
      <c r="I23" s="193"/>
    </row>
    <row r="24" spans="2:9" s="189" customFormat="1" ht="34.5" customHeight="1">
      <c r="B24" s="179" t="s">
        <v>312</v>
      </c>
      <c r="C24" s="30" t="s">
        <v>145</v>
      </c>
      <c r="D24" s="198" t="s">
        <v>629</v>
      </c>
      <c r="E24" s="268">
        <v>100</v>
      </c>
      <c r="F24" s="268">
        <v>100</v>
      </c>
      <c r="G24" s="268">
        <v>100</v>
      </c>
      <c r="H24" s="268">
        <v>100</v>
      </c>
      <c r="I24" s="193"/>
    </row>
    <row r="25" spans="2:9" s="189" customFormat="1" ht="34.5" customHeight="1">
      <c r="B25" s="179" t="s">
        <v>313</v>
      </c>
      <c r="C25" s="30" t="s">
        <v>314</v>
      </c>
      <c r="D25" s="198" t="s">
        <v>630</v>
      </c>
      <c r="E25" s="268">
        <v>17246</v>
      </c>
      <c r="F25" s="268">
        <v>17246</v>
      </c>
      <c r="G25" s="268">
        <v>17246</v>
      </c>
      <c r="H25" s="268">
        <v>17246</v>
      </c>
      <c r="I25" s="193"/>
    </row>
    <row r="26" spans="2:9" s="189" customFormat="1" ht="34.5" customHeight="1">
      <c r="B26" s="179" t="s">
        <v>315</v>
      </c>
      <c r="C26" s="30" t="s">
        <v>316</v>
      </c>
      <c r="D26" s="198" t="s">
        <v>631</v>
      </c>
      <c r="E26" s="268">
        <v>10079</v>
      </c>
      <c r="F26" s="268">
        <v>10079</v>
      </c>
      <c r="G26" s="268">
        <v>10079</v>
      </c>
      <c r="H26" s="268">
        <v>10079</v>
      </c>
      <c r="I26" s="193"/>
    </row>
    <row r="27" spans="2:9" s="189" customFormat="1" ht="34.5" customHeight="1">
      <c r="B27" s="179" t="s">
        <v>317</v>
      </c>
      <c r="C27" s="30" t="s">
        <v>146</v>
      </c>
      <c r="D27" s="198" t="s">
        <v>632</v>
      </c>
      <c r="E27" s="268"/>
      <c r="F27" s="268"/>
      <c r="G27" s="268"/>
      <c r="H27" s="269"/>
      <c r="I27" s="193"/>
    </row>
    <row r="28" spans="2:9" s="189" customFormat="1" ht="34.5" customHeight="1">
      <c r="B28" s="181">
        <v>3</v>
      </c>
      <c r="C28" s="29" t="s">
        <v>318</v>
      </c>
      <c r="D28" s="198" t="s">
        <v>633</v>
      </c>
      <c r="E28" s="268"/>
      <c r="F28" s="268"/>
      <c r="G28" s="268"/>
      <c r="H28" s="269"/>
      <c r="I28" s="193"/>
    </row>
    <row r="29" spans="2:9" s="189" customFormat="1" ht="34.5" customHeight="1">
      <c r="B29" s="179" t="s">
        <v>319</v>
      </c>
      <c r="C29" s="30" t="s">
        <v>147</v>
      </c>
      <c r="D29" s="198" t="s">
        <v>634</v>
      </c>
      <c r="E29" s="268">
        <v>348</v>
      </c>
      <c r="F29" s="268">
        <v>927</v>
      </c>
      <c r="G29" s="268">
        <v>927</v>
      </c>
      <c r="H29" s="268">
        <v>927</v>
      </c>
      <c r="I29" s="193"/>
    </row>
    <row r="30" spans="2:9" s="189" customFormat="1" ht="34.5" customHeight="1">
      <c r="B30" s="180" t="s">
        <v>320</v>
      </c>
      <c r="C30" s="30" t="s">
        <v>148</v>
      </c>
      <c r="D30" s="198" t="s">
        <v>635</v>
      </c>
      <c r="E30" s="268"/>
      <c r="F30" s="268"/>
      <c r="G30" s="268"/>
      <c r="H30" s="269"/>
      <c r="I30" s="193"/>
    </row>
    <row r="31" spans="2:9" s="189" customFormat="1" ht="34.5" customHeight="1">
      <c r="B31" s="180" t="s">
        <v>321</v>
      </c>
      <c r="C31" s="30" t="s">
        <v>149</v>
      </c>
      <c r="D31" s="198" t="s">
        <v>636</v>
      </c>
      <c r="E31" s="268"/>
      <c r="F31" s="268"/>
      <c r="G31" s="268"/>
      <c r="H31" s="269"/>
      <c r="I31" s="193"/>
    </row>
    <row r="32" spans="2:9" s="189" customFormat="1" ht="34.5" customHeight="1">
      <c r="B32" s="180" t="s">
        <v>322</v>
      </c>
      <c r="C32" s="30" t="s">
        <v>150</v>
      </c>
      <c r="D32" s="198" t="s">
        <v>637</v>
      </c>
      <c r="E32" s="268"/>
      <c r="F32" s="268"/>
      <c r="G32" s="268"/>
      <c r="H32" s="269"/>
      <c r="I32" s="193"/>
    </row>
    <row r="33" spans="2:9" s="189" customFormat="1" ht="34.5" customHeight="1">
      <c r="B33" s="182" t="s">
        <v>323</v>
      </c>
      <c r="C33" s="29" t="s">
        <v>324</v>
      </c>
      <c r="D33" s="198" t="s">
        <v>638</v>
      </c>
      <c r="E33" s="268"/>
      <c r="F33" s="268"/>
      <c r="G33" s="268"/>
      <c r="H33" s="269"/>
      <c r="I33" s="193"/>
    </row>
    <row r="34" spans="2:9" s="189" customFormat="1" ht="34.5" customHeight="1">
      <c r="B34" s="180" t="s">
        <v>325</v>
      </c>
      <c r="C34" s="30" t="s">
        <v>151</v>
      </c>
      <c r="D34" s="198" t="s">
        <v>639</v>
      </c>
      <c r="E34" s="268"/>
      <c r="F34" s="268"/>
      <c r="G34" s="268"/>
      <c r="H34" s="269"/>
      <c r="I34" s="193"/>
    </row>
    <row r="35" spans="2:9" s="189" customFormat="1" ht="34.5" customHeight="1">
      <c r="B35" s="180" t="s">
        <v>326</v>
      </c>
      <c r="C35" s="30" t="s">
        <v>327</v>
      </c>
      <c r="D35" s="198" t="s">
        <v>640</v>
      </c>
      <c r="E35" s="268"/>
      <c r="F35" s="268"/>
      <c r="G35" s="268"/>
      <c r="H35" s="269"/>
      <c r="I35" s="193"/>
    </row>
    <row r="36" spans="2:9" s="189" customFormat="1" ht="34.5" customHeight="1">
      <c r="B36" s="180" t="s">
        <v>328</v>
      </c>
      <c r="C36" s="30" t="s">
        <v>329</v>
      </c>
      <c r="D36" s="198" t="s">
        <v>641</v>
      </c>
      <c r="E36" s="268"/>
      <c r="F36" s="268"/>
      <c r="G36" s="268"/>
      <c r="H36" s="269"/>
      <c r="I36" s="193"/>
    </row>
    <row r="37" spans="2:9" s="189" customFormat="1" ht="34.5" customHeight="1">
      <c r="B37" s="180" t="s">
        <v>330</v>
      </c>
      <c r="C37" s="30" t="s">
        <v>331</v>
      </c>
      <c r="D37" s="198" t="s">
        <v>642</v>
      </c>
      <c r="E37" s="268"/>
      <c r="F37" s="268"/>
      <c r="G37" s="268"/>
      <c r="H37" s="269"/>
      <c r="I37" s="193"/>
    </row>
    <row r="38" spans="2:9" s="189" customFormat="1" ht="34.5" customHeight="1">
      <c r="B38" s="180" t="s">
        <v>330</v>
      </c>
      <c r="C38" s="30" t="s">
        <v>332</v>
      </c>
      <c r="D38" s="198" t="s">
        <v>643</v>
      </c>
      <c r="E38" s="268"/>
      <c r="F38" s="268"/>
      <c r="G38" s="268"/>
      <c r="H38" s="269"/>
      <c r="I38" s="193"/>
    </row>
    <row r="39" spans="2:9" s="189" customFormat="1" ht="34.5" customHeight="1">
      <c r="B39" s="180" t="s">
        <v>333</v>
      </c>
      <c r="C39" s="30" t="s">
        <v>334</v>
      </c>
      <c r="D39" s="198" t="s">
        <v>644</v>
      </c>
      <c r="E39" s="268"/>
      <c r="F39" s="268"/>
      <c r="G39" s="268"/>
      <c r="H39" s="269"/>
      <c r="I39" s="193"/>
    </row>
    <row r="40" spans="2:9" s="189" customFormat="1" ht="34.5" customHeight="1">
      <c r="B40" s="180" t="s">
        <v>333</v>
      </c>
      <c r="C40" s="30" t="s">
        <v>335</v>
      </c>
      <c r="D40" s="198" t="s">
        <v>645</v>
      </c>
      <c r="E40" s="268"/>
      <c r="F40" s="268"/>
      <c r="G40" s="268"/>
      <c r="H40" s="269"/>
      <c r="I40" s="193"/>
    </row>
    <row r="41" spans="2:9" s="189" customFormat="1" ht="34.5" customHeight="1">
      <c r="B41" s="180" t="s">
        <v>336</v>
      </c>
      <c r="C41" s="30" t="s">
        <v>337</v>
      </c>
      <c r="D41" s="198" t="s">
        <v>646</v>
      </c>
      <c r="E41" s="268"/>
      <c r="F41" s="268"/>
      <c r="G41" s="268"/>
      <c r="H41" s="269"/>
      <c r="I41" s="193"/>
    </row>
    <row r="42" spans="2:9" s="189" customFormat="1" ht="34.5" customHeight="1">
      <c r="B42" s="180" t="s">
        <v>338</v>
      </c>
      <c r="C42" s="30" t="s">
        <v>339</v>
      </c>
      <c r="D42" s="198" t="s">
        <v>647</v>
      </c>
      <c r="E42" s="268"/>
      <c r="F42" s="268"/>
      <c r="G42" s="268"/>
      <c r="H42" s="269"/>
      <c r="I42" s="193"/>
    </row>
    <row r="43" spans="2:9" s="189" customFormat="1" ht="34.5" customHeight="1">
      <c r="B43" s="182">
        <v>5</v>
      </c>
      <c r="C43" s="29" t="s">
        <v>340</v>
      </c>
      <c r="D43" s="198" t="s">
        <v>648</v>
      </c>
      <c r="E43" s="268"/>
      <c r="F43" s="268"/>
      <c r="G43" s="268"/>
      <c r="H43" s="269"/>
      <c r="I43" s="193"/>
    </row>
    <row r="44" spans="2:9" s="189" customFormat="1" ht="34.5" customHeight="1">
      <c r="B44" s="180" t="s">
        <v>341</v>
      </c>
      <c r="C44" s="30" t="s">
        <v>342</v>
      </c>
      <c r="D44" s="198" t="s">
        <v>649</v>
      </c>
      <c r="E44" s="268"/>
      <c r="F44" s="268"/>
      <c r="G44" s="268"/>
      <c r="H44" s="269"/>
      <c r="I44" s="193"/>
    </row>
    <row r="45" spans="2:9" s="189" customFormat="1" ht="34.5" customHeight="1">
      <c r="B45" s="180" t="s">
        <v>343</v>
      </c>
      <c r="C45" s="30" t="s">
        <v>344</v>
      </c>
      <c r="D45" s="198" t="s">
        <v>650</v>
      </c>
      <c r="E45" s="268"/>
      <c r="F45" s="268"/>
      <c r="G45" s="268"/>
      <c r="H45" s="269"/>
      <c r="I45" s="193"/>
    </row>
    <row r="46" spans="2:9" s="189" customFormat="1" ht="34.5" customHeight="1">
      <c r="B46" s="180" t="s">
        <v>345</v>
      </c>
      <c r="C46" s="30" t="s">
        <v>346</v>
      </c>
      <c r="D46" s="198" t="s">
        <v>651</v>
      </c>
      <c r="E46" s="268"/>
      <c r="F46" s="268"/>
      <c r="G46" s="268"/>
      <c r="H46" s="269"/>
      <c r="I46" s="193"/>
    </row>
    <row r="47" spans="2:9" s="189" customFormat="1" ht="34.5" customHeight="1">
      <c r="B47" s="180" t="s">
        <v>590</v>
      </c>
      <c r="C47" s="30" t="s">
        <v>347</v>
      </c>
      <c r="D47" s="198" t="s">
        <v>652</v>
      </c>
      <c r="E47" s="268"/>
      <c r="F47" s="268"/>
      <c r="G47" s="268"/>
      <c r="H47" s="269"/>
      <c r="I47" s="193"/>
    </row>
    <row r="48" spans="2:9" s="189" customFormat="1" ht="34.5" customHeight="1">
      <c r="B48" s="180" t="s">
        <v>348</v>
      </c>
      <c r="C48" s="30" t="s">
        <v>349</v>
      </c>
      <c r="D48" s="198" t="s">
        <v>653</v>
      </c>
      <c r="E48" s="268"/>
      <c r="F48" s="268"/>
      <c r="G48" s="268"/>
      <c r="H48" s="269"/>
      <c r="I48" s="193"/>
    </row>
    <row r="49" spans="2:9" s="189" customFormat="1" ht="34.5" customHeight="1">
      <c r="B49" s="180" t="s">
        <v>350</v>
      </c>
      <c r="C49" s="30" t="s">
        <v>351</v>
      </c>
      <c r="D49" s="198" t="s">
        <v>654</v>
      </c>
      <c r="E49" s="268"/>
      <c r="F49" s="268"/>
      <c r="G49" s="268"/>
      <c r="H49" s="269"/>
      <c r="I49" s="193"/>
    </row>
    <row r="50" spans="2:9" s="189" customFormat="1" ht="34.5" customHeight="1">
      <c r="B50" s="180" t="s">
        <v>352</v>
      </c>
      <c r="C50" s="30" t="s">
        <v>353</v>
      </c>
      <c r="D50" s="198" t="s">
        <v>655</v>
      </c>
      <c r="E50" s="268"/>
      <c r="F50" s="268"/>
      <c r="G50" s="268"/>
      <c r="H50" s="269"/>
      <c r="I50" s="193"/>
    </row>
    <row r="51" spans="2:9" s="189" customFormat="1" ht="34.5" customHeight="1">
      <c r="B51" s="182">
        <v>288</v>
      </c>
      <c r="C51" s="29" t="s">
        <v>152</v>
      </c>
      <c r="D51" s="198" t="s">
        <v>656</v>
      </c>
      <c r="E51" s="268"/>
      <c r="F51" s="268"/>
      <c r="G51" s="268"/>
      <c r="H51" s="269"/>
      <c r="I51" s="193"/>
    </row>
    <row r="52" spans="2:9" s="189" customFormat="1" ht="34.5" customHeight="1">
      <c r="B52" s="182"/>
      <c r="C52" s="29" t="s">
        <v>354</v>
      </c>
      <c r="D52" s="198" t="s">
        <v>657</v>
      </c>
      <c r="E52" s="268"/>
      <c r="F52" s="268"/>
      <c r="G52" s="268"/>
      <c r="H52" s="269"/>
      <c r="I52" s="193"/>
    </row>
    <row r="53" spans="2:9" s="189" customFormat="1" ht="34.5" customHeight="1">
      <c r="B53" s="182" t="s">
        <v>153</v>
      </c>
      <c r="C53" s="29" t="s">
        <v>355</v>
      </c>
      <c r="D53" s="198" t="s">
        <v>658</v>
      </c>
      <c r="E53" s="268"/>
      <c r="F53" s="268"/>
      <c r="G53" s="268"/>
      <c r="H53" s="269"/>
      <c r="I53" s="193"/>
    </row>
    <row r="54" spans="2:9" s="189" customFormat="1" ht="34.5" customHeight="1">
      <c r="B54" s="180">
        <v>10</v>
      </c>
      <c r="C54" s="30" t="s">
        <v>356</v>
      </c>
      <c r="D54" s="198" t="s">
        <v>659</v>
      </c>
      <c r="E54" s="268"/>
      <c r="F54" s="268"/>
      <c r="G54" s="268"/>
      <c r="H54" s="269"/>
      <c r="I54" s="193"/>
    </row>
    <row r="55" spans="2:9" s="189" customFormat="1" ht="34.5" customHeight="1">
      <c r="B55" s="180">
        <v>11</v>
      </c>
      <c r="C55" s="30" t="s">
        <v>154</v>
      </c>
      <c r="D55" s="198" t="s">
        <v>660</v>
      </c>
      <c r="E55" s="268"/>
      <c r="F55" s="268"/>
      <c r="G55" s="268"/>
      <c r="H55" s="269"/>
      <c r="I55" s="193"/>
    </row>
    <row r="56" spans="2:9" s="189" customFormat="1" ht="34.5" customHeight="1">
      <c r="B56" s="180">
        <v>12</v>
      </c>
      <c r="C56" s="30" t="s">
        <v>155</v>
      </c>
      <c r="D56" s="198" t="s">
        <v>661</v>
      </c>
      <c r="E56" s="268"/>
      <c r="F56" s="268"/>
      <c r="G56" s="268"/>
      <c r="H56" s="269"/>
      <c r="I56" s="193"/>
    </row>
    <row r="57" spans="2:9" s="189" customFormat="1" ht="34.5" customHeight="1">
      <c r="B57" s="180">
        <v>13</v>
      </c>
      <c r="C57" s="30" t="s">
        <v>157</v>
      </c>
      <c r="D57" s="198" t="s">
        <v>662</v>
      </c>
      <c r="E57" s="268"/>
      <c r="F57" s="268"/>
      <c r="G57" s="268"/>
      <c r="H57" s="269"/>
      <c r="I57" s="193"/>
    </row>
    <row r="58" spans="2:9" s="189" customFormat="1" ht="34.5" customHeight="1">
      <c r="B58" s="180">
        <v>14</v>
      </c>
      <c r="C58" s="30" t="s">
        <v>357</v>
      </c>
      <c r="D58" s="198" t="s">
        <v>663</v>
      </c>
      <c r="E58" s="268"/>
      <c r="F58" s="268"/>
      <c r="G58" s="268"/>
      <c r="H58" s="269"/>
      <c r="I58" s="193"/>
    </row>
    <row r="59" spans="2:9" s="189" customFormat="1" ht="34.5" customHeight="1">
      <c r="B59" s="180">
        <v>15</v>
      </c>
      <c r="C59" s="28" t="s">
        <v>159</v>
      </c>
      <c r="D59" s="198" t="s">
        <v>664</v>
      </c>
      <c r="E59" s="268">
        <v>27</v>
      </c>
      <c r="F59" s="268"/>
      <c r="G59" s="268"/>
      <c r="H59" s="269"/>
      <c r="I59" s="193"/>
    </row>
    <row r="60" spans="2:9" s="189" customFormat="1" ht="34.5" customHeight="1">
      <c r="B60" s="182"/>
      <c r="C60" s="29" t="s">
        <v>358</v>
      </c>
      <c r="D60" s="198" t="s">
        <v>665</v>
      </c>
      <c r="E60" s="268"/>
      <c r="F60" s="268"/>
      <c r="G60" s="268"/>
      <c r="H60" s="269"/>
      <c r="I60" s="193"/>
    </row>
    <row r="61" spans="2:9" s="190" customFormat="1" ht="34.5" customHeight="1">
      <c r="B61" s="180" t="s">
        <v>359</v>
      </c>
      <c r="C61" s="30" t="s">
        <v>360</v>
      </c>
      <c r="D61" s="198" t="s">
        <v>666</v>
      </c>
      <c r="E61" s="270"/>
      <c r="F61" s="270"/>
      <c r="G61" s="270"/>
      <c r="H61" s="271"/>
      <c r="I61" s="194"/>
    </row>
    <row r="62" spans="2:9" s="190" customFormat="1" ht="34.5" customHeight="1">
      <c r="B62" s="180" t="s">
        <v>361</v>
      </c>
      <c r="C62" s="30" t="s">
        <v>705</v>
      </c>
      <c r="D62" s="198" t="s">
        <v>667</v>
      </c>
      <c r="E62" s="270"/>
      <c r="F62" s="270"/>
      <c r="G62" s="270"/>
      <c r="H62" s="271"/>
      <c r="I62" s="194"/>
    </row>
    <row r="63" spans="2:9" s="189" customFormat="1" ht="34.5" customHeight="1">
      <c r="B63" s="180" t="s">
        <v>362</v>
      </c>
      <c r="C63" s="30" t="s">
        <v>363</v>
      </c>
      <c r="D63" s="198" t="s">
        <v>668</v>
      </c>
      <c r="E63" s="268"/>
      <c r="F63" s="268"/>
      <c r="G63" s="268"/>
      <c r="H63" s="269"/>
      <c r="I63" s="193"/>
    </row>
    <row r="64" spans="2:9" s="190" customFormat="1" ht="34.5" customHeight="1">
      <c r="B64" s="180" t="s">
        <v>364</v>
      </c>
      <c r="C64" s="30" t="s">
        <v>365</v>
      </c>
      <c r="D64" s="198" t="s">
        <v>669</v>
      </c>
      <c r="E64" s="270"/>
      <c r="F64" s="270"/>
      <c r="G64" s="270"/>
      <c r="H64" s="271"/>
      <c r="I64" s="194"/>
    </row>
    <row r="65" spans="2:9" ht="34.5" customHeight="1">
      <c r="B65" s="180" t="s">
        <v>366</v>
      </c>
      <c r="C65" s="30" t="s">
        <v>367</v>
      </c>
      <c r="D65" s="198" t="s">
        <v>670</v>
      </c>
      <c r="E65" s="272"/>
      <c r="F65" s="272"/>
      <c r="G65" s="272"/>
      <c r="H65" s="273"/>
      <c r="I65" s="195"/>
    </row>
    <row r="66" spans="2:9" ht="34.5" customHeight="1">
      <c r="B66" s="180" t="s">
        <v>368</v>
      </c>
      <c r="C66" s="30" t="s">
        <v>369</v>
      </c>
      <c r="D66" s="198" t="s">
        <v>671</v>
      </c>
      <c r="E66" s="272"/>
      <c r="F66" s="272"/>
      <c r="G66" s="272"/>
      <c r="H66" s="273"/>
      <c r="I66" s="195"/>
    </row>
    <row r="67" spans="2:9" ht="34.5" customHeight="1">
      <c r="B67" s="180" t="s">
        <v>370</v>
      </c>
      <c r="C67" s="30" t="s">
        <v>371</v>
      </c>
      <c r="D67" s="198" t="s">
        <v>672</v>
      </c>
      <c r="E67" s="272"/>
      <c r="F67" s="272"/>
      <c r="G67" s="272"/>
      <c r="H67" s="273"/>
      <c r="I67" s="195"/>
    </row>
    <row r="68" spans="2:9" ht="34.5" customHeight="1">
      <c r="B68" s="182">
        <v>21</v>
      </c>
      <c r="C68" s="29" t="s">
        <v>372</v>
      </c>
      <c r="D68" s="198" t="s">
        <v>673</v>
      </c>
      <c r="E68" s="272"/>
      <c r="F68" s="272"/>
      <c r="G68" s="272"/>
      <c r="H68" s="273"/>
      <c r="I68" s="195"/>
    </row>
    <row r="69" spans="2:9" ht="34.5" customHeight="1">
      <c r="B69" s="182">
        <v>22</v>
      </c>
      <c r="C69" s="29" t="s">
        <v>373</v>
      </c>
      <c r="D69" s="198" t="s">
        <v>674</v>
      </c>
      <c r="E69" s="272"/>
      <c r="F69" s="272"/>
      <c r="G69" s="272"/>
      <c r="H69" s="273"/>
      <c r="I69" s="195"/>
    </row>
    <row r="70" spans="2:9" ht="34.5" customHeight="1">
      <c r="B70" s="182">
        <v>236</v>
      </c>
      <c r="C70" s="29" t="s">
        <v>374</v>
      </c>
      <c r="D70" s="198" t="s">
        <v>675</v>
      </c>
      <c r="E70" s="272"/>
      <c r="F70" s="272"/>
      <c r="G70" s="272"/>
      <c r="H70" s="273"/>
      <c r="I70" s="195"/>
    </row>
    <row r="71" spans="2:9" ht="34.5" customHeight="1">
      <c r="B71" s="182" t="s">
        <v>375</v>
      </c>
      <c r="C71" s="29" t="s">
        <v>376</v>
      </c>
      <c r="D71" s="198" t="s">
        <v>676</v>
      </c>
      <c r="E71" s="272"/>
      <c r="F71" s="272"/>
      <c r="G71" s="272"/>
      <c r="H71" s="273"/>
      <c r="I71" s="195"/>
    </row>
    <row r="72" spans="2:9" ht="34.5" customHeight="1">
      <c r="B72" s="180" t="s">
        <v>377</v>
      </c>
      <c r="C72" s="30" t="s">
        <v>378</v>
      </c>
      <c r="D72" s="198" t="s">
        <v>677</v>
      </c>
      <c r="E72" s="272"/>
      <c r="F72" s="272"/>
      <c r="G72" s="272"/>
      <c r="H72" s="273"/>
      <c r="I72" s="195"/>
    </row>
    <row r="73" spans="2:9" ht="34.5" customHeight="1">
      <c r="B73" s="180" t="s">
        <v>379</v>
      </c>
      <c r="C73" s="30" t="s">
        <v>380</v>
      </c>
      <c r="D73" s="198" t="s">
        <v>678</v>
      </c>
      <c r="E73" s="272"/>
      <c r="F73" s="272"/>
      <c r="G73" s="272"/>
      <c r="H73" s="273"/>
      <c r="I73" s="195"/>
    </row>
    <row r="74" spans="2:9" ht="34.5" customHeight="1">
      <c r="B74" s="180" t="s">
        <v>381</v>
      </c>
      <c r="C74" s="30" t="s">
        <v>382</v>
      </c>
      <c r="D74" s="198" t="s">
        <v>679</v>
      </c>
      <c r="E74" s="272"/>
      <c r="F74" s="272"/>
      <c r="G74" s="272"/>
      <c r="H74" s="273"/>
      <c r="I74" s="195"/>
    </row>
    <row r="75" spans="2:9" ht="34.5" customHeight="1">
      <c r="B75" s="180" t="s">
        <v>383</v>
      </c>
      <c r="C75" s="30" t="s">
        <v>384</v>
      </c>
      <c r="D75" s="198" t="s">
        <v>680</v>
      </c>
      <c r="E75" s="272"/>
      <c r="F75" s="272"/>
      <c r="G75" s="272"/>
      <c r="H75" s="273"/>
      <c r="I75" s="195"/>
    </row>
    <row r="76" spans="2:9" ht="34.5" customHeight="1">
      <c r="B76" s="180" t="s">
        <v>385</v>
      </c>
      <c r="C76" s="30" t="s">
        <v>386</v>
      </c>
      <c r="D76" s="198" t="s">
        <v>681</v>
      </c>
      <c r="E76" s="272"/>
      <c r="F76" s="272"/>
      <c r="G76" s="272"/>
      <c r="H76" s="273"/>
      <c r="I76" s="195"/>
    </row>
    <row r="77" spans="2:9" ht="34.5" customHeight="1">
      <c r="B77" s="182">
        <v>24</v>
      </c>
      <c r="C77" s="29" t="s">
        <v>387</v>
      </c>
      <c r="D77" s="198" t="s">
        <v>682</v>
      </c>
      <c r="E77" s="272">
        <v>80</v>
      </c>
      <c r="F77" s="272">
        <v>80</v>
      </c>
      <c r="G77" s="272">
        <v>80</v>
      </c>
      <c r="H77" s="273">
        <v>80</v>
      </c>
      <c r="I77" s="195"/>
    </row>
    <row r="78" spans="2:9" ht="34.5" customHeight="1">
      <c r="B78" s="182">
        <v>27</v>
      </c>
      <c r="C78" s="29" t="s">
        <v>388</v>
      </c>
      <c r="D78" s="198" t="s">
        <v>683</v>
      </c>
      <c r="E78" s="272"/>
      <c r="F78" s="272"/>
      <c r="G78" s="272"/>
      <c r="H78" s="273"/>
      <c r="I78" s="195"/>
    </row>
    <row r="79" spans="2:9" ht="34.5" customHeight="1">
      <c r="B79" s="182" t="s">
        <v>389</v>
      </c>
      <c r="C79" s="29" t="s">
        <v>390</v>
      </c>
      <c r="D79" s="198" t="s">
        <v>684</v>
      </c>
      <c r="E79" s="272"/>
      <c r="F79" s="272"/>
      <c r="G79" s="272"/>
      <c r="H79" s="273"/>
      <c r="I79" s="195"/>
    </row>
    <row r="80" spans="2:9" ht="34.5" customHeight="1">
      <c r="B80" s="182"/>
      <c r="C80" s="29" t="s">
        <v>391</v>
      </c>
      <c r="D80" s="198" t="s">
        <v>685</v>
      </c>
      <c r="E80" s="272"/>
      <c r="F80" s="272"/>
      <c r="G80" s="272"/>
      <c r="H80" s="273"/>
      <c r="I80" s="195"/>
    </row>
    <row r="81" spans="2:9" ht="34.5" customHeight="1">
      <c r="B81" s="182">
        <v>88</v>
      </c>
      <c r="C81" s="29" t="s">
        <v>163</v>
      </c>
      <c r="D81" s="198" t="s">
        <v>686</v>
      </c>
      <c r="E81" s="272">
        <v>14000</v>
      </c>
      <c r="F81" s="272">
        <v>14000</v>
      </c>
      <c r="G81" s="272">
        <v>14000</v>
      </c>
      <c r="H81" s="273">
        <v>14000</v>
      </c>
      <c r="I81" s="195"/>
    </row>
    <row r="82" spans="2:9" ht="34.5" customHeight="1">
      <c r="B82" s="182"/>
      <c r="C82" s="29" t="s">
        <v>45</v>
      </c>
      <c r="D82" s="199"/>
      <c r="E82" s="272"/>
      <c r="F82" s="272"/>
      <c r="G82" s="272"/>
      <c r="H82" s="273"/>
      <c r="I82" s="195"/>
    </row>
    <row r="83" spans="2:9" ht="34.5" customHeight="1">
      <c r="B83" s="182"/>
      <c r="C83" s="29" t="s">
        <v>392</v>
      </c>
      <c r="D83" s="198" t="s">
        <v>393</v>
      </c>
      <c r="E83" s="272"/>
      <c r="F83" s="272"/>
      <c r="G83" s="272"/>
      <c r="H83" s="273"/>
      <c r="I83" s="195"/>
    </row>
    <row r="84" spans="2:9" ht="34.5" customHeight="1">
      <c r="B84" s="182">
        <v>30</v>
      </c>
      <c r="C84" s="29" t="s">
        <v>394</v>
      </c>
      <c r="D84" s="198" t="s">
        <v>395</v>
      </c>
      <c r="E84" s="272"/>
      <c r="F84" s="272"/>
      <c r="G84" s="272"/>
      <c r="H84" s="273"/>
      <c r="I84" s="195"/>
    </row>
    <row r="85" spans="2:9" ht="34.5" customHeight="1">
      <c r="B85" s="180">
        <v>300</v>
      </c>
      <c r="C85" s="30" t="s">
        <v>164</v>
      </c>
      <c r="D85" s="198" t="s">
        <v>396</v>
      </c>
      <c r="E85" s="272"/>
      <c r="F85" s="272"/>
      <c r="G85" s="272"/>
      <c r="H85" s="273"/>
      <c r="I85" s="195"/>
    </row>
    <row r="86" spans="2:9" ht="34.5" customHeight="1">
      <c r="B86" s="180">
        <v>301</v>
      </c>
      <c r="C86" s="30" t="s">
        <v>397</v>
      </c>
      <c r="D86" s="198" t="s">
        <v>398</v>
      </c>
      <c r="E86" s="272"/>
      <c r="F86" s="272"/>
      <c r="G86" s="272"/>
      <c r="H86" s="273"/>
      <c r="I86" s="195"/>
    </row>
    <row r="87" spans="2:9" ht="34.5" customHeight="1">
      <c r="B87" s="180">
        <v>302</v>
      </c>
      <c r="C87" s="30" t="s">
        <v>165</v>
      </c>
      <c r="D87" s="198" t="s">
        <v>399</v>
      </c>
      <c r="E87" s="272"/>
      <c r="F87" s="272"/>
      <c r="G87" s="272"/>
      <c r="H87" s="273"/>
      <c r="I87" s="195"/>
    </row>
    <row r="88" spans="2:9" ht="34.5" customHeight="1">
      <c r="B88" s="180">
        <v>303</v>
      </c>
      <c r="C88" s="30" t="s">
        <v>166</v>
      </c>
      <c r="D88" s="198" t="s">
        <v>400</v>
      </c>
      <c r="E88" s="272"/>
      <c r="F88" s="272"/>
      <c r="G88" s="272"/>
      <c r="H88" s="273"/>
      <c r="I88" s="195"/>
    </row>
    <row r="89" spans="2:9" ht="34.5" customHeight="1">
      <c r="B89" s="180">
        <v>304</v>
      </c>
      <c r="C89" s="30" t="s">
        <v>167</v>
      </c>
      <c r="D89" s="198" t="s">
        <v>401</v>
      </c>
      <c r="E89" s="272"/>
      <c r="F89" s="272"/>
      <c r="G89" s="272"/>
      <c r="H89" s="273"/>
      <c r="I89" s="195"/>
    </row>
    <row r="90" spans="2:9" ht="34.5" customHeight="1">
      <c r="B90" s="180">
        <v>305</v>
      </c>
      <c r="C90" s="30" t="s">
        <v>168</v>
      </c>
      <c r="D90" s="198" t="s">
        <v>402</v>
      </c>
      <c r="E90" s="272"/>
      <c r="F90" s="272"/>
      <c r="G90" s="272"/>
      <c r="H90" s="273"/>
      <c r="I90" s="195"/>
    </row>
    <row r="91" spans="2:9" ht="34.5" customHeight="1">
      <c r="B91" s="180">
        <v>306</v>
      </c>
      <c r="C91" s="30" t="s">
        <v>169</v>
      </c>
      <c r="D91" s="198" t="s">
        <v>403</v>
      </c>
      <c r="E91" s="272"/>
      <c r="F91" s="272"/>
      <c r="G91" s="272"/>
      <c r="H91" s="273"/>
      <c r="I91" s="195"/>
    </row>
    <row r="92" spans="2:9" ht="34.5" customHeight="1">
      <c r="B92" s="180">
        <v>309</v>
      </c>
      <c r="C92" s="30" t="s">
        <v>170</v>
      </c>
      <c r="D92" s="198" t="s">
        <v>404</v>
      </c>
      <c r="E92" s="272"/>
      <c r="F92" s="272"/>
      <c r="G92" s="272"/>
      <c r="H92" s="273"/>
      <c r="I92" s="195"/>
    </row>
    <row r="93" spans="2:9" ht="34.5" customHeight="1">
      <c r="B93" s="182">
        <v>31</v>
      </c>
      <c r="C93" s="29" t="s">
        <v>405</v>
      </c>
      <c r="D93" s="198" t="s">
        <v>406</v>
      </c>
      <c r="E93" s="272"/>
      <c r="F93" s="272"/>
      <c r="G93" s="272"/>
      <c r="H93" s="273"/>
      <c r="I93" s="195"/>
    </row>
    <row r="94" spans="2:9" ht="34.5" customHeight="1">
      <c r="B94" s="182" t="s">
        <v>407</v>
      </c>
      <c r="C94" s="29" t="s">
        <v>408</v>
      </c>
      <c r="D94" s="198" t="s">
        <v>409</v>
      </c>
      <c r="E94" s="272"/>
      <c r="F94" s="272"/>
      <c r="G94" s="272"/>
      <c r="H94" s="273"/>
      <c r="I94" s="195"/>
    </row>
    <row r="95" spans="2:9" ht="34.5" customHeight="1">
      <c r="B95" s="182">
        <v>32</v>
      </c>
      <c r="C95" s="29" t="s">
        <v>171</v>
      </c>
      <c r="D95" s="198" t="s">
        <v>410</v>
      </c>
      <c r="E95" s="272"/>
      <c r="F95" s="272"/>
      <c r="G95" s="272"/>
      <c r="H95" s="273"/>
      <c r="I95" s="195"/>
    </row>
    <row r="96" spans="2:9" ht="57.75" customHeight="1">
      <c r="B96" s="182">
        <v>330</v>
      </c>
      <c r="C96" s="29" t="s">
        <v>411</v>
      </c>
      <c r="D96" s="198" t="s">
        <v>412</v>
      </c>
      <c r="E96" s="272"/>
      <c r="F96" s="272"/>
      <c r="G96" s="272"/>
      <c r="H96" s="273"/>
      <c r="I96" s="195"/>
    </row>
    <row r="97" spans="2:9" ht="63" customHeight="1">
      <c r="B97" s="182" t="s">
        <v>172</v>
      </c>
      <c r="C97" s="29" t="s">
        <v>413</v>
      </c>
      <c r="D97" s="198" t="s">
        <v>414</v>
      </c>
      <c r="E97" s="272"/>
      <c r="F97" s="272"/>
      <c r="G97" s="272"/>
      <c r="H97" s="273"/>
      <c r="I97" s="195"/>
    </row>
    <row r="98" spans="2:9" ht="62.25" customHeight="1">
      <c r="B98" s="182" t="s">
        <v>172</v>
      </c>
      <c r="C98" s="29" t="s">
        <v>415</v>
      </c>
      <c r="D98" s="198" t="s">
        <v>416</v>
      </c>
      <c r="E98" s="272"/>
      <c r="F98" s="272"/>
      <c r="G98" s="272"/>
      <c r="H98" s="273"/>
      <c r="I98" s="195"/>
    </row>
    <row r="99" spans="2:9" ht="34.5" customHeight="1">
      <c r="B99" s="182">
        <v>34</v>
      </c>
      <c r="C99" s="29" t="s">
        <v>417</v>
      </c>
      <c r="D99" s="198" t="s">
        <v>418</v>
      </c>
      <c r="E99" s="272"/>
      <c r="F99" s="272"/>
      <c r="G99" s="272"/>
      <c r="H99" s="273"/>
      <c r="I99" s="195"/>
    </row>
    <row r="100" spans="2:9" ht="34.5" customHeight="1">
      <c r="B100" s="180">
        <v>340</v>
      </c>
      <c r="C100" s="30" t="s">
        <v>419</v>
      </c>
      <c r="D100" s="198" t="s">
        <v>420</v>
      </c>
      <c r="E100" s="272">
        <v>15987</v>
      </c>
      <c r="F100" s="272">
        <v>15987</v>
      </c>
      <c r="G100" s="272">
        <v>15987</v>
      </c>
      <c r="H100" s="273">
        <v>15987</v>
      </c>
      <c r="I100" s="195"/>
    </row>
    <row r="101" spans="2:9" ht="34.5" customHeight="1">
      <c r="B101" s="180">
        <v>341</v>
      </c>
      <c r="C101" s="30" t="s">
        <v>421</v>
      </c>
      <c r="D101" s="198" t="s">
        <v>422</v>
      </c>
      <c r="E101" s="272"/>
      <c r="F101" s="272"/>
      <c r="G101" s="272"/>
      <c r="H101" s="273"/>
      <c r="I101" s="195"/>
    </row>
    <row r="102" spans="2:9" ht="34.5" customHeight="1">
      <c r="B102" s="182"/>
      <c r="C102" s="29" t="s">
        <v>423</v>
      </c>
      <c r="D102" s="198" t="s">
        <v>424</v>
      </c>
      <c r="E102" s="272"/>
      <c r="F102" s="272"/>
      <c r="G102" s="272"/>
      <c r="H102" s="273"/>
      <c r="I102" s="195"/>
    </row>
    <row r="103" spans="2:9" ht="34.5" customHeight="1">
      <c r="B103" s="182">
        <v>35</v>
      </c>
      <c r="C103" s="29" t="s">
        <v>425</v>
      </c>
      <c r="D103" s="198" t="s">
        <v>426</v>
      </c>
      <c r="E103" s="272"/>
      <c r="F103" s="272"/>
      <c r="G103" s="272"/>
      <c r="H103" s="273"/>
      <c r="I103" s="195"/>
    </row>
    <row r="104" spans="2:9" ht="34.5" customHeight="1">
      <c r="B104" s="180">
        <v>350</v>
      </c>
      <c r="C104" s="30" t="s">
        <v>427</v>
      </c>
      <c r="D104" s="198" t="s">
        <v>428</v>
      </c>
      <c r="E104" s="272"/>
      <c r="F104" s="272"/>
      <c r="G104" s="272"/>
      <c r="H104" s="273"/>
      <c r="I104" s="195"/>
    </row>
    <row r="105" spans="2:9" ht="34.5" customHeight="1">
      <c r="B105" s="180">
        <v>351</v>
      </c>
      <c r="C105" s="30" t="s">
        <v>429</v>
      </c>
      <c r="D105" s="198" t="s">
        <v>430</v>
      </c>
      <c r="E105" s="272"/>
      <c r="F105" s="272"/>
      <c r="G105" s="272"/>
      <c r="H105" s="273"/>
      <c r="I105" s="195"/>
    </row>
    <row r="106" spans="2:9" ht="34.5" customHeight="1">
      <c r="B106" s="182"/>
      <c r="C106" s="29" t="s">
        <v>431</v>
      </c>
      <c r="D106" s="198" t="s">
        <v>432</v>
      </c>
      <c r="E106" s="272"/>
      <c r="F106" s="272"/>
      <c r="G106" s="272"/>
      <c r="H106" s="273"/>
      <c r="I106" s="195"/>
    </row>
    <row r="107" spans="2:9" ht="34.5" customHeight="1">
      <c r="B107" s="182">
        <v>40</v>
      </c>
      <c r="C107" s="29" t="s">
        <v>433</v>
      </c>
      <c r="D107" s="198" t="s">
        <v>434</v>
      </c>
      <c r="E107" s="272"/>
      <c r="F107" s="272"/>
      <c r="G107" s="272"/>
      <c r="H107" s="273"/>
      <c r="I107" s="195"/>
    </row>
    <row r="108" spans="2:9" ht="34.5" customHeight="1">
      <c r="B108" s="180">
        <v>400</v>
      </c>
      <c r="C108" s="30" t="s">
        <v>173</v>
      </c>
      <c r="D108" s="198" t="s">
        <v>435</v>
      </c>
      <c r="E108" s="272"/>
      <c r="F108" s="272"/>
      <c r="G108" s="272"/>
      <c r="H108" s="273"/>
      <c r="I108" s="195"/>
    </row>
    <row r="109" spans="2:9" ht="34.5" customHeight="1">
      <c r="B109" s="180">
        <v>401</v>
      </c>
      <c r="C109" s="30" t="s">
        <v>436</v>
      </c>
      <c r="D109" s="198" t="s">
        <v>437</v>
      </c>
      <c r="E109" s="272"/>
      <c r="F109" s="272"/>
      <c r="G109" s="272"/>
      <c r="H109" s="273"/>
      <c r="I109" s="195"/>
    </row>
    <row r="110" spans="2:9" ht="34.5" customHeight="1">
      <c r="B110" s="180">
        <v>403</v>
      </c>
      <c r="C110" s="30" t="s">
        <v>174</v>
      </c>
      <c r="D110" s="198" t="s">
        <v>438</v>
      </c>
      <c r="E110" s="272"/>
      <c r="F110" s="272"/>
      <c r="G110" s="272"/>
      <c r="H110" s="273"/>
      <c r="I110" s="195"/>
    </row>
    <row r="111" spans="2:9" ht="34.5" customHeight="1">
      <c r="B111" s="180">
        <v>404</v>
      </c>
      <c r="C111" s="30" t="s">
        <v>175</v>
      </c>
      <c r="D111" s="198" t="s">
        <v>439</v>
      </c>
      <c r="E111" s="272"/>
      <c r="F111" s="272"/>
      <c r="G111" s="272"/>
      <c r="H111" s="273"/>
      <c r="I111" s="195"/>
    </row>
    <row r="112" spans="2:9" ht="34.5" customHeight="1">
      <c r="B112" s="180">
        <v>405</v>
      </c>
      <c r="C112" s="30" t="s">
        <v>440</v>
      </c>
      <c r="D112" s="198" t="s">
        <v>441</v>
      </c>
      <c r="E112" s="272"/>
      <c r="F112" s="272"/>
      <c r="G112" s="272"/>
      <c r="H112" s="273"/>
      <c r="I112" s="195"/>
    </row>
    <row r="113" spans="2:9" ht="34.5" customHeight="1">
      <c r="B113" s="180" t="s">
        <v>176</v>
      </c>
      <c r="C113" s="30" t="s">
        <v>177</v>
      </c>
      <c r="D113" s="198" t="s">
        <v>442</v>
      </c>
      <c r="E113" s="272"/>
      <c r="F113" s="272"/>
      <c r="G113" s="272"/>
      <c r="H113" s="273"/>
      <c r="I113" s="195"/>
    </row>
    <row r="114" spans="2:9" ht="34.5" customHeight="1">
      <c r="B114" s="182">
        <v>41</v>
      </c>
      <c r="C114" s="29" t="s">
        <v>443</v>
      </c>
      <c r="D114" s="198" t="s">
        <v>444</v>
      </c>
      <c r="E114" s="272"/>
      <c r="F114" s="272"/>
      <c r="G114" s="272"/>
      <c r="H114" s="273"/>
      <c r="I114" s="195"/>
    </row>
    <row r="115" spans="2:9" ht="34.5" customHeight="1">
      <c r="B115" s="180">
        <v>410</v>
      </c>
      <c r="C115" s="30" t="s">
        <v>178</v>
      </c>
      <c r="D115" s="198" t="s">
        <v>445</v>
      </c>
      <c r="E115" s="272"/>
      <c r="F115" s="272"/>
      <c r="G115" s="272"/>
      <c r="H115" s="273"/>
      <c r="I115" s="195"/>
    </row>
    <row r="116" spans="2:9" ht="34.5" customHeight="1">
      <c r="B116" s="180">
        <v>411</v>
      </c>
      <c r="C116" s="30" t="s">
        <v>179</v>
      </c>
      <c r="D116" s="198" t="s">
        <v>446</v>
      </c>
      <c r="E116" s="272"/>
      <c r="F116" s="272"/>
      <c r="G116" s="272"/>
      <c r="H116" s="273"/>
      <c r="I116" s="195"/>
    </row>
    <row r="117" spans="2:9" ht="34.5" customHeight="1">
      <c r="B117" s="180">
        <v>412</v>
      </c>
      <c r="C117" s="30" t="s">
        <v>447</v>
      </c>
      <c r="D117" s="198" t="s">
        <v>448</v>
      </c>
      <c r="E117" s="272"/>
      <c r="F117" s="272"/>
      <c r="G117" s="272"/>
      <c r="H117" s="273"/>
      <c r="I117" s="195"/>
    </row>
    <row r="118" spans="2:9" ht="34.5" customHeight="1">
      <c r="B118" s="180">
        <v>413</v>
      </c>
      <c r="C118" s="30" t="s">
        <v>449</v>
      </c>
      <c r="D118" s="198" t="s">
        <v>450</v>
      </c>
      <c r="E118" s="272"/>
      <c r="F118" s="272"/>
      <c r="G118" s="272"/>
      <c r="H118" s="273"/>
      <c r="I118" s="195"/>
    </row>
    <row r="119" spans="2:9" ht="34.5" customHeight="1">
      <c r="B119" s="180">
        <v>414</v>
      </c>
      <c r="C119" s="30" t="s">
        <v>451</v>
      </c>
      <c r="D119" s="198" t="s">
        <v>452</v>
      </c>
      <c r="E119" s="272"/>
      <c r="F119" s="272"/>
      <c r="G119" s="272"/>
      <c r="H119" s="273"/>
      <c r="I119" s="195"/>
    </row>
    <row r="120" spans="2:9" ht="34.5" customHeight="1">
      <c r="B120" s="180">
        <v>415</v>
      </c>
      <c r="C120" s="30" t="s">
        <v>453</v>
      </c>
      <c r="D120" s="198" t="s">
        <v>454</v>
      </c>
      <c r="E120" s="272"/>
      <c r="F120" s="272"/>
      <c r="G120" s="272"/>
      <c r="H120" s="273"/>
      <c r="I120" s="195"/>
    </row>
    <row r="121" spans="2:9" ht="34.5" customHeight="1">
      <c r="B121" s="180">
        <v>416</v>
      </c>
      <c r="C121" s="30" t="s">
        <v>455</v>
      </c>
      <c r="D121" s="198" t="s">
        <v>456</v>
      </c>
      <c r="E121" s="272"/>
      <c r="F121" s="272"/>
      <c r="G121" s="272"/>
      <c r="H121" s="273"/>
      <c r="I121" s="195"/>
    </row>
    <row r="122" spans="2:9" ht="34.5" customHeight="1">
      <c r="B122" s="180">
        <v>419</v>
      </c>
      <c r="C122" s="30" t="s">
        <v>457</v>
      </c>
      <c r="D122" s="198" t="s">
        <v>458</v>
      </c>
      <c r="E122" s="272"/>
      <c r="F122" s="272"/>
      <c r="G122" s="272"/>
      <c r="H122" s="273"/>
      <c r="I122" s="195"/>
    </row>
    <row r="123" spans="2:9" ht="34.5" customHeight="1">
      <c r="B123" s="182">
        <v>498</v>
      </c>
      <c r="C123" s="29" t="s">
        <v>459</v>
      </c>
      <c r="D123" s="198" t="s">
        <v>460</v>
      </c>
      <c r="E123" s="272"/>
      <c r="F123" s="272"/>
      <c r="G123" s="272"/>
      <c r="H123" s="273"/>
      <c r="I123" s="195"/>
    </row>
    <row r="124" spans="2:9" ht="34.5" customHeight="1">
      <c r="B124" s="182" t="s">
        <v>461</v>
      </c>
      <c r="C124" s="29" t="s">
        <v>462</v>
      </c>
      <c r="D124" s="198" t="s">
        <v>463</v>
      </c>
      <c r="E124" s="272"/>
      <c r="F124" s="272"/>
      <c r="G124" s="272"/>
      <c r="H124" s="273"/>
      <c r="I124" s="195"/>
    </row>
    <row r="125" spans="2:9" ht="34.5" customHeight="1">
      <c r="B125" s="182">
        <v>42</v>
      </c>
      <c r="C125" s="29" t="s">
        <v>464</v>
      </c>
      <c r="D125" s="198" t="s">
        <v>465</v>
      </c>
      <c r="E125" s="272"/>
      <c r="F125" s="272"/>
      <c r="G125" s="272"/>
      <c r="H125" s="273"/>
      <c r="I125" s="195"/>
    </row>
    <row r="126" spans="2:9" ht="34.5" customHeight="1">
      <c r="B126" s="180">
        <v>420</v>
      </c>
      <c r="C126" s="30" t="s">
        <v>466</v>
      </c>
      <c r="D126" s="198" t="s">
        <v>467</v>
      </c>
      <c r="E126" s="272"/>
      <c r="F126" s="272"/>
      <c r="G126" s="272"/>
      <c r="H126" s="273"/>
      <c r="I126" s="195"/>
    </row>
    <row r="127" spans="2:9" ht="34.5" customHeight="1">
      <c r="B127" s="180">
        <v>421</v>
      </c>
      <c r="C127" s="30" t="s">
        <v>468</v>
      </c>
      <c r="D127" s="198" t="s">
        <v>469</v>
      </c>
      <c r="E127" s="272"/>
      <c r="F127" s="272"/>
      <c r="G127" s="272"/>
      <c r="H127" s="273"/>
      <c r="I127" s="195"/>
    </row>
    <row r="128" spans="2:9" ht="34.5" customHeight="1">
      <c r="B128" s="180">
        <v>422</v>
      </c>
      <c r="C128" s="30" t="s">
        <v>382</v>
      </c>
      <c r="D128" s="198" t="s">
        <v>470</v>
      </c>
      <c r="E128" s="272"/>
      <c r="F128" s="272"/>
      <c r="G128" s="272"/>
      <c r="H128" s="274"/>
      <c r="I128" s="196"/>
    </row>
    <row r="129" spans="2:8" ht="34.5" customHeight="1">
      <c r="B129" s="180">
        <v>423</v>
      </c>
      <c r="C129" s="30" t="s">
        <v>384</v>
      </c>
      <c r="D129" s="198" t="s">
        <v>471</v>
      </c>
      <c r="E129" s="272"/>
      <c r="F129" s="272"/>
      <c r="G129" s="272"/>
      <c r="H129" s="274"/>
    </row>
    <row r="130" spans="2:8" ht="34.5" customHeight="1">
      <c r="B130" s="180">
        <v>427</v>
      </c>
      <c r="C130" s="30" t="s">
        <v>472</v>
      </c>
      <c r="D130" s="198" t="s">
        <v>473</v>
      </c>
      <c r="E130" s="272"/>
      <c r="F130" s="272"/>
      <c r="G130" s="272"/>
      <c r="H130" s="274"/>
    </row>
    <row r="131" spans="2:8" ht="34.5" customHeight="1">
      <c r="B131" s="180" t="s">
        <v>474</v>
      </c>
      <c r="C131" s="30" t="s">
        <v>475</v>
      </c>
      <c r="D131" s="198" t="s">
        <v>476</v>
      </c>
      <c r="E131" s="272"/>
      <c r="F131" s="272"/>
      <c r="G131" s="272"/>
      <c r="H131" s="274"/>
    </row>
    <row r="132" spans="2:8" ht="34.5" customHeight="1">
      <c r="B132" s="182">
        <v>430</v>
      </c>
      <c r="C132" s="29" t="s">
        <v>477</v>
      </c>
      <c r="D132" s="198" t="s">
        <v>478</v>
      </c>
      <c r="E132" s="272"/>
      <c r="F132" s="272"/>
      <c r="G132" s="272"/>
      <c r="H132" s="274"/>
    </row>
    <row r="133" spans="2:8" ht="34.5" customHeight="1">
      <c r="B133" s="182" t="s">
        <v>479</v>
      </c>
      <c r="C133" s="29" t="s">
        <v>480</v>
      </c>
      <c r="D133" s="198" t="s">
        <v>481</v>
      </c>
      <c r="E133" s="272"/>
      <c r="F133" s="272"/>
      <c r="G133" s="272"/>
      <c r="H133" s="274"/>
    </row>
    <row r="134" spans="2:8" ht="34.5" customHeight="1">
      <c r="B134" s="180">
        <v>431</v>
      </c>
      <c r="C134" s="30" t="s">
        <v>482</v>
      </c>
      <c r="D134" s="198" t="s">
        <v>483</v>
      </c>
      <c r="E134" s="272"/>
      <c r="F134" s="272"/>
      <c r="G134" s="272"/>
      <c r="H134" s="274"/>
    </row>
    <row r="135" spans="2:8" ht="34.5" customHeight="1">
      <c r="B135" s="180">
        <v>432</v>
      </c>
      <c r="C135" s="30" t="s">
        <v>484</v>
      </c>
      <c r="D135" s="198" t="s">
        <v>485</v>
      </c>
      <c r="E135" s="272"/>
      <c r="F135" s="272"/>
      <c r="G135" s="272"/>
      <c r="H135" s="274"/>
    </row>
    <row r="136" spans="2:8" ht="34.5" customHeight="1">
      <c r="B136" s="180">
        <v>433</v>
      </c>
      <c r="C136" s="30" t="s">
        <v>486</v>
      </c>
      <c r="D136" s="198" t="s">
        <v>487</v>
      </c>
      <c r="E136" s="272"/>
      <c r="F136" s="272"/>
      <c r="G136" s="272"/>
      <c r="H136" s="274"/>
    </row>
    <row r="137" spans="2:8" ht="34.5" customHeight="1">
      <c r="B137" s="180">
        <v>434</v>
      </c>
      <c r="C137" s="30" t="s">
        <v>488</v>
      </c>
      <c r="D137" s="198" t="s">
        <v>489</v>
      </c>
      <c r="E137" s="272"/>
      <c r="F137" s="272"/>
      <c r="G137" s="272"/>
      <c r="H137" s="274"/>
    </row>
    <row r="138" spans="2:8" ht="34.5" customHeight="1">
      <c r="B138" s="180">
        <v>435</v>
      </c>
      <c r="C138" s="30" t="s">
        <v>490</v>
      </c>
      <c r="D138" s="198" t="s">
        <v>491</v>
      </c>
      <c r="E138" s="272">
        <v>5500</v>
      </c>
      <c r="F138" s="272">
        <v>0</v>
      </c>
      <c r="G138" s="272">
        <v>0</v>
      </c>
      <c r="H138" s="274">
        <v>2000</v>
      </c>
    </row>
    <row r="139" spans="2:8" ht="34.5" customHeight="1">
      <c r="B139" s="180">
        <v>436</v>
      </c>
      <c r="C139" s="30" t="s">
        <v>492</v>
      </c>
      <c r="D139" s="198" t="s">
        <v>493</v>
      </c>
      <c r="E139" s="272"/>
      <c r="F139" s="272"/>
      <c r="G139" s="272"/>
      <c r="H139" s="274"/>
    </row>
    <row r="140" spans="2:8" ht="34.5" customHeight="1">
      <c r="B140" s="180">
        <v>439</v>
      </c>
      <c r="C140" s="30" t="s">
        <v>494</v>
      </c>
      <c r="D140" s="198" t="s">
        <v>495</v>
      </c>
      <c r="E140" s="272"/>
      <c r="F140" s="272"/>
      <c r="G140" s="272"/>
      <c r="H140" s="274"/>
    </row>
    <row r="141" spans="2:8" ht="34.5" customHeight="1">
      <c r="B141" s="182" t="s">
        <v>496</v>
      </c>
      <c r="C141" s="29" t="s">
        <v>497</v>
      </c>
      <c r="D141" s="198" t="s">
        <v>498</v>
      </c>
      <c r="E141" s="272"/>
      <c r="F141" s="272"/>
      <c r="G141" s="272"/>
      <c r="H141" s="274"/>
    </row>
    <row r="142" spans="2:8" ht="34.5" customHeight="1">
      <c r="B142" s="182">
        <v>47</v>
      </c>
      <c r="C142" s="29" t="s">
        <v>499</v>
      </c>
      <c r="D142" s="198" t="s">
        <v>500</v>
      </c>
      <c r="E142" s="272"/>
      <c r="F142" s="272"/>
      <c r="G142" s="272"/>
      <c r="H142" s="274"/>
    </row>
    <row r="143" spans="2:8" ht="34.5" customHeight="1">
      <c r="B143" s="182">
        <v>48</v>
      </c>
      <c r="C143" s="29" t="s">
        <v>501</v>
      </c>
      <c r="D143" s="198" t="s">
        <v>502</v>
      </c>
      <c r="E143" s="272">
        <v>600</v>
      </c>
      <c r="F143" s="272"/>
      <c r="G143" s="272"/>
      <c r="H143" s="274"/>
    </row>
    <row r="144" spans="2:8" ht="34.5" customHeight="1">
      <c r="B144" s="182" t="s">
        <v>180</v>
      </c>
      <c r="C144" s="29" t="s">
        <v>503</v>
      </c>
      <c r="D144" s="198" t="s">
        <v>504</v>
      </c>
      <c r="E144" s="272"/>
      <c r="F144" s="272"/>
      <c r="G144" s="272"/>
      <c r="H144" s="274"/>
    </row>
    <row r="145" spans="2:8" ht="53.25" customHeight="1">
      <c r="B145" s="182"/>
      <c r="C145" s="29" t="s">
        <v>505</v>
      </c>
      <c r="D145" s="198" t="s">
        <v>506</v>
      </c>
      <c r="E145" s="272"/>
      <c r="F145" s="272"/>
      <c r="G145" s="272"/>
      <c r="H145" s="274"/>
    </row>
    <row r="146" spans="2:8" ht="34.5" customHeight="1">
      <c r="B146" s="182"/>
      <c r="C146" s="29" t="s">
        <v>507</v>
      </c>
      <c r="D146" s="198" t="s">
        <v>508</v>
      </c>
      <c r="E146" s="272"/>
      <c r="F146" s="272"/>
      <c r="G146" s="272"/>
      <c r="H146" s="274"/>
    </row>
    <row r="147" spans="2:8" ht="34.5" customHeight="1" thickBot="1">
      <c r="B147" s="183">
        <v>89</v>
      </c>
      <c r="C147" s="184" t="s">
        <v>509</v>
      </c>
      <c r="D147" s="200" t="s">
        <v>510</v>
      </c>
      <c r="E147" s="275">
        <v>14000</v>
      </c>
      <c r="F147" s="275">
        <v>14000</v>
      </c>
      <c r="G147" s="275">
        <v>14000</v>
      </c>
      <c r="H147" s="276">
        <v>14000</v>
      </c>
    </row>
    <row r="149" spans="2:4" ht="15.75">
      <c r="B149" s="1"/>
      <c r="C149" s="1"/>
      <c r="D149" s="1"/>
    </row>
    <row r="150" spans="2:4" ht="18.75">
      <c r="B150" s="1"/>
      <c r="C150" s="1"/>
      <c r="D150" s="191"/>
    </row>
  </sheetData>
  <sheetProtection/>
  <mergeCells count="9">
    <mergeCell ref="G6:G7"/>
    <mergeCell ref="B3:H3"/>
    <mergeCell ref="H6:H7"/>
    <mergeCell ref="E5:H5"/>
    <mergeCell ref="C5:C7"/>
    <mergeCell ref="B5:B7"/>
    <mergeCell ref="D5:D7"/>
    <mergeCell ref="E6:E7"/>
    <mergeCell ref="F6:F7"/>
  </mergeCells>
  <printOptions/>
  <pageMargins left="0.31496062992125984" right="0.11811023622047245" top="0.7480314960629921" bottom="0.7480314960629921" header="0.31496062992125984" footer="0.31496062992125984"/>
  <pageSetup horizontalDpi="600" verticalDpi="600" orientation="portrait" paperSize="9" scale="40" r:id="rId1"/>
  <headerFooter>
    <oddFooter>&amp;C&amp;P</oddFooter>
  </headerFooter>
  <ignoredErrors>
    <ignoredError sqref="D10:D147" numberStoredAsText="1"/>
  </ignoredErrors>
</worksheet>
</file>

<file path=xl/worksheets/sheet12.xml><?xml version="1.0" encoding="utf-8"?>
<worksheet xmlns="http://schemas.openxmlformats.org/spreadsheetml/2006/main" xmlns:r="http://schemas.openxmlformats.org/officeDocument/2006/relationships">
  <sheetPr>
    <tabColor rgb="FF00B0F0"/>
  </sheetPr>
  <dimension ref="B2:H86"/>
  <sheetViews>
    <sheetView showGridLines="0" zoomScale="55" zoomScaleNormal="55" workbookViewId="0" topLeftCell="B1">
      <selection activeCell="R30" sqref="R30"/>
    </sheetView>
  </sheetViews>
  <sheetFormatPr defaultColWidth="9.140625" defaultRowHeight="12.75"/>
  <cols>
    <col min="1" max="1" width="5.00390625" style="1" customWidth="1"/>
    <col min="2" max="2" width="18.421875" style="1" customWidth="1"/>
    <col min="3" max="3" width="103.00390625" style="1" bestFit="1" customWidth="1"/>
    <col min="4" max="4" width="22.28125" style="1" customWidth="1"/>
    <col min="5" max="8" width="25.7109375" style="0" customWidth="1"/>
    <col min="9" max="9" width="14.8515625" style="1" customWidth="1"/>
    <col min="10" max="10" width="9.140625" style="1" customWidth="1"/>
    <col min="11" max="11" width="12.28125" style="1" customWidth="1"/>
    <col min="12" max="12" width="13.421875" style="1" customWidth="1"/>
    <col min="13" max="16384" width="9.140625" style="1" customWidth="1"/>
  </cols>
  <sheetData>
    <row r="2" ht="42" customHeight="1">
      <c r="H2" s="509" t="s">
        <v>697</v>
      </c>
    </row>
    <row r="3" ht="15.75">
      <c r="B3" s="147"/>
    </row>
    <row r="4" spans="2:8" ht="27" customHeight="1">
      <c r="B4" s="1489" t="s">
        <v>817</v>
      </c>
      <c r="C4" s="1489"/>
      <c r="D4" s="1489"/>
      <c r="E4" s="1489"/>
      <c r="F4" s="1489"/>
      <c r="G4" s="1489"/>
      <c r="H4" s="1489"/>
    </row>
    <row r="5" spans="5:8" ht="32.25" customHeight="1" hidden="1" thickBot="1">
      <c r="E5" s="1"/>
      <c r="F5" s="1"/>
      <c r="G5" s="1"/>
      <c r="H5" s="1"/>
    </row>
    <row r="6" spans="5:8" ht="15.75" customHeight="1" hidden="1">
      <c r="E6" s="1"/>
      <c r="F6" s="1"/>
      <c r="G6" s="1"/>
      <c r="H6" s="1"/>
    </row>
    <row r="7" spans="5:8" ht="24.75" customHeight="1" thickBot="1">
      <c r="E7" s="24"/>
      <c r="F7" s="24"/>
      <c r="G7" s="24"/>
      <c r="H7" s="215" t="s">
        <v>614</v>
      </c>
    </row>
    <row r="8" spans="2:8" ht="44.25" customHeight="1">
      <c r="B8" s="1490" t="s">
        <v>581</v>
      </c>
      <c r="C8" s="1492" t="s">
        <v>704</v>
      </c>
      <c r="D8" s="1494" t="s">
        <v>582</v>
      </c>
      <c r="E8" s="1543" t="s">
        <v>181</v>
      </c>
      <c r="F8" s="1544"/>
      <c r="G8" s="1544"/>
      <c r="H8" s="1545"/>
    </row>
    <row r="9" spans="2:8" ht="56.25" customHeight="1" thickBot="1">
      <c r="B9" s="1491"/>
      <c r="C9" s="1493"/>
      <c r="D9" s="1495"/>
      <c r="E9" s="168" t="s">
        <v>750</v>
      </c>
      <c r="F9" s="168" t="s">
        <v>751</v>
      </c>
      <c r="G9" s="168" t="s">
        <v>752</v>
      </c>
      <c r="H9" s="169" t="s">
        <v>753</v>
      </c>
    </row>
    <row r="10" spans="2:8" s="150" customFormat="1" ht="21" customHeight="1">
      <c r="B10" s="148">
        <v>1</v>
      </c>
      <c r="C10" s="149">
        <v>2</v>
      </c>
      <c r="D10" s="163">
        <v>3</v>
      </c>
      <c r="E10" s="26">
        <v>4</v>
      </c>
      <c r="F10" s="26">
        <v>5</v>
      </c>
      <c r="G10" s="26">
        <v>6</v>
      </c>
      <c r="H10" s="27">
        <v>7</v>
      </c>
    </row>
    <row r="11" spans="2:8" s="153" customFormat="1" ht="34.5" customHeight="1">
      <c r="B11" s="387"/>
      <c r="C11" s="382" t="s">
        <v>223</v>
      </c>
      <c r="D11" s="164"/>
      <c r="E11" s="263"/>
      <c r="F11" s="263"/>
      <c r="G11" s="263"/>
      <c r="H11" s="265"/>
    </row>
    <row r="12" spans="2:8" s="154" customFormat="1" ht="34.5" customHeight="1">
      <c r="B12" s="388" t="s">
        <v>224</v>
      </c>
      <c r="C12" s="383" t="s">
        <v>225</v>
      </c>
      <c r="D12" s="227">
        <v>1001</v>
      </c>
      <c r="E12" s="263">
        <f>E13+E20+E27+E28</f>
        <v>19815</v>
      </c>
      <c r="F12" s="263">
        <f>F13+F20+F27+F28</f>
        <v>31000</v>
      </c>
      <c r="G12" s="263">
        <f>G13+G20+G27+G28</f>
        <v>18280</v>
      </c>
      <c r="H12" s="263">
        <f>H13+H20+H27+H28</f>
        <v>12579</v>
      </c>
    </row>
    <row r="13" spans="2:8" s="153" customFormat="1" ht="34.5" customHeight="1">
      <c r="B13" s="388">
        <v>60</v>
      </c>
      <c r="C13" s="383" t="s">
        <v>226</v>
      </c>
      <c r="D13" s="227">
        <v>1002</v>
      </c>
      <c r="E13" s="263"/>
      <c r="F13" s="263"/>
      <c r="G13" s="263"/>
      <c r="H13" s="265"/>
    </row>
    <row r="14" spans="2:8" s="153" customFormat="1" ht="34.5" customHeight="1">
      <c r="B14" s="389">
        <v>600</v>
      </c>
      <c r="C14" s="384" t="s">
        <v>227</v>
      </c>
      <c r="D14" s="392">
        <v>1003</v>
      </c>
      <c r="E14" s="263"/>
      <c r="F14" s="263"/>
      <c r="G14" s="263"/>
      <c r="H14" s="265"/>
    </row>
    <row r="15" spans="2:8" s="153" customFormat="1" ht="34.5" customHeight="1">
      <c r="B15" s="389">
        <v>601</v>
      </c>
      <c r="C15" s="384" t="s">
        <v>228</v>
      </c>
      <c r="D15" s="392">
        <v>1004</v>
      </c>
      <c r="E15" s="263"/>
      <c r="F15" s="263"/>
      <c r="G15" s="263"/>
      <c r="H15" s="265"/>
    </row>
    <row r="16" spans="2:8" s="153" customFormat="1" ht="34.5" customHeight="1">
      <c r="B16" s="389">
        <v>602</v>
      </c>
      <c r="C16" s="384" t="s">
        <v>229</v>
      </c>
      <c r="D16" s="392">
        <v>1005</v>
      </c>
      <c r="E16" s="263"/>
      <c r="F16" s="263"/>
      <c r="G16" s="263"/>
      <c r="H16" s="265"/>
    </row>
    <row r="17" spans="2:8" s="153" customFormat="1" ht="34.5" customHeight="1">
      <c r="B17" s="389">
        <v>603</v>
      </c>
      <c r="C17" s="384" t="s">
        <v>230</v>
      </c>
      <c r="D17" s="392">
        <v>1006</v>
      </c>
      <c r="E17" s="263"/>
      <c r="F17" s="263"/>
      <c r="G17" s="263"/>
      <c r="H17" s="265"/>
    </row>
    <row r="18" spans="2:8" s="153" customFormat="1" ht="34.5" customHeight="1">
      <c r="B18" s="389">
        <v>604</v>
      </c>
      <c r="C18" s="384" t="s">
        <v>231</v>
      </c>
      <c r="D18" s="392">
        <v>1007</v>
      </c>
      <c r="E18" s="263"/>
      <c r="F18" s="263"/>
      <c r="G18" s="263"/>
      <c r="H18" s="265"/>
    </row>
    <row r="19" spans="2:8" s="153" customFormat="1" ht="34.5" customHeight="1">
      <c r="B19" s="389">
        <v>605</v>
      </c>
      <c r="C19" s="384" t="s">
        <v>232</v>
      </c>
      <c r="D19" s="392">
        <v>1008</v>
      </c>
      <c r="E19" s="263"/>
      <c r="F19" s="263"/>
      <c r="G19" s="263"/>
      <c r="H19" s="265"/>
    </row>
    <row r="20" spans="2:8" s="153" customFormat="1" ht="34.5" customHeight="1">
      <c r="B20" s="388">
        <v>61</v>
      </c>
      <c r="C20" s="383" t="s">
        <v>233</v>
      </c>
      <c r="D20" s="227">
        <v>1009</v>
      </c>
      <c r="E20" s="263"/>
      <c r="F20" s="263"/>
      <c r="G20" s="263"/>
      <c r="H20" s="265"/>
    </row>
    <row r="21" spans="2:8" s="153" customFormat="1" ht="34.5" customHeight="1">
      <c r="B21" s="389">
        <v>610</v>
      </c>
      <c r="C21" s="384" t="s">
        <v>234</v>
      </c>
      <c r="D21" s="392">
        <v>1010</v>
      </c>
      <c r="E21" s="263"/>
      <c r="F21" s="263"/>
      <c r="G21" s="263"/>
      <c r="H21" s="265"/>
    </row>
    <row r="22" spans="2:8" s="153" customFormat="1" ht="34.5" customHeight="1">
      <c r="B22" s="389">
        <v>611</v>
      </c>
      <c r="C22" s="384" t="s">
        <v>235</v>
      </c>
      <c r="D22" s="392">
        <v>1011</v>
      </c>
      <c r="E22" s="263"/>
      <c r="F22" s="263"/>
      <c r="G22" s="263"/>
      <c r="H22" s="265"/>
    </row>
    <row r="23" spans="2:8" s="153" customFormat="1" ht="34.5" customHeight="1">
      <c r="B23" s="389">
        <v>612</v>
      </c>
      <c r="C23" s="384" t="s">
        <v>236</v>
      </c>
      <c r="D23" s="392">
        <v>1012</v>
      </c>
      <c r="E23" s="263"/>
      <c r="F23" s="263"/>
      <c r="G23" s="263"/>
      <c r="H23" s="265"/>
    </row>
    <row r="24" spans="2:8" s="153" customFormat="1" ht="34.5" customHeight="1">
      <c r="B24" s="389">
        <v>613</v>
      </c>
      <c r="C24" s="384" t="s">
        <v>237</v>
      </c>
      <c r="D24" s="392">
        <v>1013</v>
      </c>
      <c r="E24" s="263"/>
      <c r="F24" s="263"/>
      <c r="G24" s="263"/>
      <c r="H24" s="265"/>
    </row>
    <row r="25" spans="2:8" s="153" customFormat="1" ht="34.5" customHeight="1">
      <c r="B25" s="389">
        <v>614</v>
      </c>
      <c r="C25" s="384" t="s">
        <v>238</v>
      </c>
      <c r="D25" s="392">
        <v>1014</v>
      </c>
      <c r="E25" s="263"/>
      <c r="F25" s="263"/>
      <c r="G25" s="263"/>
      <c r="H25" s="265"/>
    </row>
    <row r="26" spans="2:8" s="153" customFormat="1" ht="34.5" customHeight="1">
      <c r="B26" s="389">
        <v>615</v>
      </c>
      <c r="C26" s="384" t="s">
        <v>239</v>
      </c>
      <c r="D26" s="392">
        <v>1015</v>
      </c>
      <c r="E26" s="263"/>
      <c r="F26" s="263"/>
      <c r="G26" s="263"/>
      <c r="H26" s="265"/>
    </row>
    <row r="27" spans="2:8" s="153" customFormat="1" ht="34.5" customHeight="1">
      <c r="B27" s="389">
        <v>64</v>
      </c>
      <c r="C27" s="383" t="s">
        <v>240</v>
      </c>
      <c r="D27" s="227">
        <v>1016</v>
      </c>
      <c r="E27" s="263">
        <v>19815</v>
      </c>
      <c r="F27" s="263">
        <v>31000</v>
      </c>
      <c r="G27" s="263">
        <v>18280</v>
      </c>
      <c r="H27" s="265">
        <v>12579</v>
      </c>
    </row>
    <row r="28" spans="2:8" s="153" customFormat="1" ht="34.5" customHeight="1">
      <c r="B28" s="389">
        <v>65</v>
      </c>
      <c r="C28" s="383" t="s">
        <v>241</v>
      </c>
      <c r="D28" s="392">
        <v>1017</v>
      </c>
      <c r="E28" s="263"/>
      <c r="F28" s="263"/>
      <c r="G28" s="263"/>
      <c r="H28" s="265"/>
    </row>
    <row r="29" spans="2:8" s="153" customFormat="1" ht="34.5" customHeight="1">
      <c r="B29" s="388"/>
      <c r="C29" s="383" t="s">
        <v>242</v>
      </c>
      <c r="D29" s="176"/>
      <c r="E29" s="263"/>
      <c r="F29" s="263"/>
      <c r="G29" s="263"/>
      <c r="H29" s="265"/>
    </row>
    <row r="30" spans="2:8" s="153" customFormat="1" ht="39.75" customHeight="1">
      <c r="B30" s="388" t="s">
        <v>243</v>
      </c>
      <c r="C30" s="383" t="s">
        <v>244</v>
      </c>
      <c r="D30" s="227">
        <v>1018</v>
      </c>
      <c r="E30" s="263">
        <f>E31-E32-E33+E34+E35+E36+E37+E38+E39+E40+E41</f>
        <v>10280</v>
      </c>
      <c r="F30" s="263">
        <f>F31-F32-F33+F34+F35+F36+F37+F38+F39+F40+F41</f>
        <v>15246</v>
      </c>
      <c r="G30" s="263">
        <f>G31-G32-G33+G34+G35+G36+G37+G38+G39+G40+G41</f>
        <v>15188</v>
      </c>
      <c r="H30" s="263">
        <f>H31-H32-H33+H34+H35+H36+H37+H38+H39+H40+H41</f>
        <v>11921</v>
      </c>
    </row>
    <row r="31" spans="2:8" s="153" customFormat="1" ht="34.5" customHeight="1">
      <c r="B31" s="389">
        <v>50</v>
      </c>
      <c r="C31" s="384" t="s">
        <v>245</v>
      </c>
      <c r="D31" s="392">
        <v>1019</v>
      </c>
      <c r="E31" s="263"/>
      <c r="F31" s="263"/>
      <c r="G31" s="263"/>
      <c r="H31" s="265"/>
    </row>
    <row r="32" spans="2:8" s="153" customFormat="1" ht="34.5" customHeight="1">
      <c r="B32" s="389">
        <v>62</v>
      </c>
      <c r="C32" s="384" t="s">
        <v>246</v>
      </c>
      <c r="D32" s="392">
        <v>1020</v>
      </c>
      <c r="E32" s="263"/>
      <c r="F32" s="263"/>
      <c r="G32" s="263"/>
      <c r="H32" s="265"/>
    </row>
    <row r="33" spans="2:8" s="153" customFormat="1" ht="34.5" customHeight="1">
      <c r="B33" s="389">
        <v>630</v>
      </c>
      <c r="C33" s="384" t="s">
        <v>247</v>
      </c>
      <c r="D33" s="392">
        <v>1021</v>
      </c>
      <c r="E33" s="263"/>
      <c r="F33" s="263"/>
      <c r="G33" s="263"/>
      <c r="H33" s="265"/>
    </row>
    <row r="34" spans="2:8" s="153" customFormat="1" ht="34.5" customHeight="1">
      <c r="B34" s="389">
        <v>631</v>
      </c>
      <c r="C34" s="384" t="s">
        <v>248</v>
      </c>
      <c r="D34" s="392">
        <v>1022</v>
      </c>
      <c r="E34" s="263"/>
      <c r="F34" s="263"/>
      <c r="G34" s="263"/>
      <c r="H34" s="265"/>
    </row>
    <row r="35" spans="2:8" s="153" customFormat="1" ht="34.5" customHeight="1">
      <c r="B35" s="389" t="s">
        <v>122</v>
      </c>
      <c r="C35" s="384" t="s">
        <v>249</v>
      </c>
      <c r="D35" s="392">
        <v>1023</v>
      </c>
      <c r="E35" s="263"/>
      <c r="F35" s="263"/>
      <c r="G35" s="263"/>
      <c r="H35" s="265"/>
    </row>
    <row r="36" spans="2:8" s="153" customFormat="1" ht="34.5" customHeight="1">
      <c r="B36" s="389">
        <v>513</v>
      </c>
      <c r="C36" s="384" t="s">
        <v>250</v>
      </c>
      <c r="D36" s="392">
        <v>1024</v>
      </c>
      <c r="E36" s="263"/>
      <c r="F36" s="263"/>
      <c r="G36" s="263"/>
      <c r="H36" s="265"/>
    </row>
    <row r="37" spans="2:8" s="153" customFormat="1" ht="34.5" customHeight="1">
      <c r="B37" s="389">
        <v>52</v>
      </c>
      <c r="C37" s="384" t="s">
        <v>251</v>
      </c>
      <c r="D37" s="392">
        <v>1025</v>
      </c>
      <c r="E37" s="263">
        <v>6697</v>
      </c>
      <c r="F37" s="263">
        <v>6152</v>
      </c>
      <c r="G37" s="263">
        <v>5942</v>
      </c>
      <c r="H37" s="265">
        <v>5947</v>
      </c>
    </row>
    <row r="38" spans="2:8" s="153" customFormat="1" ht="34.5" customHeight="1">
      <c r="B38" s="389">
        <v>53</v>
      </c>
      <c r="C38" s="384" t="s">
        <v>252</v>
      </c>
      <c r="D38" s="392">
        <v>1026</v>
      </c>
      <c r="E38" s="263">
        <v>1343</v>
      </c>
      <c r="F38" s="263">
        <v>645</v>
      </c>
      <c r="G38" s="263">
        <v>635</v>
      </c>
      <c r="H38" s="265">
        <v>580</v>
      </c>
    </row>
    <row r="39" spans="2:8" s="153" customFormat="1" ht="34.5" customHeight="1">
      <c r="B39" s="389">
        <v>540</v>
      </c>
      <c r="C39" s="384" t="s">
        <v>253</v>
      </c>
      <c r="D39" s="392">
        <v>1027</v>
      </c>
      <c r="E39" s="263"/>
      <c r="F39" s="263"/>
      <c r="G39" s="263"/>
      <c r="H39" s="265"/>
    </row>
    <row r="40" spans="2:8" s="153" customFormat="1" ht="34.5" customHeight="1">
      <c r="B40" s="389" t="s">
        <v>123</v>
      </c>
      <c r="C40" s="384" t="s">
        <v>254</v>
      </c>
      <c r="D40" s="392">
        <v>1028</v>
      </c>
      <c r="E40" s="263"/>
      <c r="F40" s="263"/>
      <c r="G40" s="263"/>
      <c r="H40" s="265"/>
    </row>
    <row r="41" spans="2:8" s="155" customFormat="1" ht="34.5" customHeight="1">
      <c r="B41" s="389">
        <v>55</v>
      </c>
      <c r="C41" s="384" t="s">
        <v>255</v>
      </c>
      <c r="D41" s="392">
        <v>1029</v>
      </c>
      <c r="E41" s="263">
        <v>2240</v>
      </c>
      <c r="F41" s="263">
        <v>8449</v>
      </c>
      <c r="G41" s="263">
        <v>8611</v>
      </c>
      <c r="H41" s="265">
        <v>5394</v>
      </c>
    </row>
    <row r="42" spans="2:8" s="155" customFormat="1" ht="34.5" customHeight="1">
      <c r="B42" s="388"/>
      <c r="C42" s="383" t="s">
        <v>256</v>
      </c>
      <c r="D42" s="227">
        <v>1030</v>
      </c>
      <c r="E42" s="263">
        <f>E12-E30</f>
        <v>9535</v>
      </c>
      <c r="F42" s="263">
        <f>F12-F30</f>
        <v>15754</v>
      </c>
      <c r="G42" s="263">
        <f>G12-G30</f>
        <v>3092</v>
      </c>
      <c r="H42" s="263">
        <f>H12-H30</f>
        <v>658</v>
      </c>
    </row>
    <row r="43" spans="2:8" s="155" customFormat="1" ht="34.5" customHeight="1">
      <c r="B43" s="388"/>
      <c r="C43" s="383" t="s">
        <v>257</v>
      </c>
      <c r="D43" s="227">
        <v>1031</v>
      </c>
      <c r="E43" s="263"/>
      <c r="F43" s="263"/>
      <c r="G43" s="263"/>
      <c r="H43" s="265"/>
    </row>
    <row r="44" spans="2:8" s="155" customFormat="1" ht="34.5" customHeight="1">
      <c r="B44" s="388">
        <v>66</v>
      </c>
      <c r="C44" s="383" t="s">
        <v>258</v>
      </c>
      <c r="D44" s="227">
        <v>1032</v>
      </c>
      <c r="E44" s="263"/>
      <c r="F44" s="263"/>
      <c r="G44" s="263"/>
      <c r="H44" s="265"/>
    </row>
    <row r="45" spans="2:8" s="155" customFormat="1" ht="34.5" customHeight="1">
      <c r="B45" s="388" t="s">
        <v>259</v>
      </c>
      <c r="C45" s="383" t="s">
        <v>260</v>
      </c>
      <c r="D45" s="227">
        <v>1033</v>
      </c>
      <c r="E45" s="263"/>
      <c r="F45" s="263"/>
      <c r="G45" s="263"/>
      <c r="H45" s="265"/>
    </row>
    <row r="46" spans="2:8" s="155" customFormat="1" ht="34.5" customHeight="1">
      <c r="B46" s="389">
        <v>660</v>
      </c>
      <c r="C46" s="384" t="s">
        <v>261</v>
      </c>
      <c r="D46" s="392">
        <v>1034</v>
      </c>
      <c r="E46" s="263"/>
      <c r="F46" s="263"/>
      <c r="G46" s="263"/>
      <c r="H46" s="265"/>
    </row>
    <row r="47" spans="2:8" s="155" customFormat="1" ht="34.5" customHeight="1">
      <c r="B47" s="389">
        <v>661</v>
      </c>
      <c r="C47" s="384" t="s">
        <v>262</v>
      </c>
      <c r="D47" s="392">
        <v>1035</v>
      </c>
      <c r="E47" s="263"/>
      <c r="F47" s="263"/>
      <c r="G47" s="263"/>
      <c r="H47" s="265"/>
    </row>
    <row r="48" spans="2:8" s="155" customFormat="1" ht="34.5" customHeight="1">
      <c r="B48" s="389">
        <v>665</v>
      </c>
      <c r="C48" s="384" t="s">
        <v>263</v>
      </c>
      <c r="D48" s="392">
        <v>1036</v>
      </c>
      <c r="E48" s="263"/>
      <c r="F48" s="263"/>
      <c r="G48" s="263"/>
      <c r="H48" s="265"/>
    </row>
    <row r="49" spans="2:8" s="155" customFormat="1" ht="34.5" customHeight="1">
      <c r="B49" s="389">
        <v>669</v>
      </c>
      <c r="C49" s="384" t="s">
        <v>264</v>
      </c>
      <c r="D49" s="392">
        <v>1037</v>
      </c>
      <c r="E49" s="263"/>
      <c r="F49" s="263"/>
      <c r="G49" s="263"/>
      <c r="H49" s="265"/>
    </row>
    <row r="50" spans="2:8" s="155" customFormat="1" ht="34.5" customHeight="1">
      <c r="B50" s="388">
        <v>662</v>
      </c>
      <c r="C50" s="383" t="s">
        <v>265</v>
      </c>
      <c r="D50" s="227">
        <v>1038</v>
      </c>
      <c r="E50" s="263"/>
      <c r="F50" s="263"/>
      <c r="G50" s="263"/>
      <c r="H50" s="265"/>
    </row>
    <row r="51" spans="2:8" s="155" customFormat="1" ht="34.5" customHeight="1">
      <c r="B51" s="388" t="s">
        <v>124</v>
      </c>
      <c r="C51" s="383" t="s">
        <v>266</v>
      </c>
      <c r="D51" s="227">
        <v>1039</v>
      </c>
      <c r="E51" s="263"/>
      <c r="F51" s="263"/>
      <c r="G51" s="263"/>
      <c r="H51" s="265"/>
    </row>
    <row r="52" spans="2:8" s="155" customFormat="1" ht="34.5" customHeight="1">
      <c r="B52" s="388">
        <v>56</v>
      </c>
      <c r="C52" s="383" t="s">
        <v>267</v>
      </c>
      <c r="D52" s="227">
        <v>1040</v>
      </c>
      <c r="E52" s="263"/>
      <c r="F52" s="263"/>
      <c r="G52" s="263"/>
      <c r="H52" s="265"/>
    </row>
    <row r="53" spans="2:8" ht="34.5" customHeight="1">
      <c r="B53" s="388" t="s">
        <v>268</v>
      </c>
      <c r="C53" s="383" t="s">
        <v>583</v>
      </c>
      <c r="D53" s="227">
        <v>1041</v>
      </c>
      <c r="E53" s="263"/>
      <c r="F53" s="263"/>
      <c r="G53" s="263"/>
      <c r="H53" s="265"/>
    </row>
    <row r="54" spans="2:8" ht="34.5" customHeight="1">
      <c r="B54" s="389">
        <v>560</v>
      </c>
      <c r="C54" s="384" t="s">
        <v>125</v>
      </c>
      <c r="D54" s="392">
        <v>1042</v>
      </c>
      <c r="E54" s="263"/>
      <c r="F54" s="263"/>
      <c r="G54" s="263"/>
      <c r="H54" s="265"/>
    </row>
    <row r="55" spans="2:8" ht="34.5" customHeight="1">
      <c r="B55" s="389">
        <v>561</v>
      </c>
      <c r="C55" s="384" t="s">
        <v>126</v>
      </c>
      <c r="D55" s="392">
        <v>1043</v>
      </c>
      <c r="E55" s="263"/>
      <c r="F55" s="263"/>
      <c r="G55" s="263"/>
      <c r="H55" s="265"/>
    </row>
    <row r="56" spans="2:8" ht="34.5" customHeight="1">
      <c r="B56" s="389">
        <v>565</v>
      </c>
      <c r="C56" s="384" t="s">
        <v>269</v>
      </c>
      <c r="D56" s="392">
        <v>1044</v>
      </c>
      <c r="E56" s="263"/>
      <c r="F56" s="263"/>
      <c r="G56" s="263"/>
      <c r="H56" s="265"/>
    </row>
    <row r="57" spans="2:8" ht="34.5" customHeight="1">
      <c r="B57" s="389" t="s">
        <v>127</v>
      </c>
      <c r="C57" s="384" t="s">
        <v>270</v>
      </c>
      <c r="D57" s="392">
        <v>1045</v>
      </c>
      <c r="E57" s="263"/>
      <c r="F57" s="263"/>
      <c r="G57" s="263"/>
      <c r="H57" s="265"/>
    </row>
    <row r="58" spans="2:8" ht="34.5" customHeight="1">
      <c r="B58" s="389">
        <v>562</v>
      </c>
      <c r="C58" s="383" t="s">
        <v>271</v>
      </c>
      <c r="D58" s="227">
        <v>1046</v>
      </c>
      <c r="E58" s="263"/>
      <c r="F58" s="263"/>
      <c r="G58" s="263"/>
      <c r="H58" s="265"/>
    </row>
    <row r="59" spans="2:8" ht="34.5" customHeight="1">
      <c r="B59" s="388" t="s">
        <v>272</v>
      </c>
      <c r="C59" s="383" t="s">
        <v>273</v>
      </c>
      <c r="D59" s="227">
        <v>1047</v>
      </c>
      <c r="E59" s="263"/>
      <c r="F59" s="263"/>
      <c r="G59" s="263"/>
      <c r="H59" s="265"/>
    </row>
    <row r="60" spans="2:8" ht="34.5" customHeight="1">
      <c r="B60" s="388"/>
      <c r="C60" s="383" t="s">
        <v>274</v>
      </c>
      <c r="D60" s="227">
        <v>1048</v>
      </c>
      <c r="E60" s="263"/>
      <c r="F60" s="263"/>
      <c r="G60" s="263"/>
      <c r="H60" s="265"/>
    </row>
    <row r="61" spans="2:8" ht="34.5" customHeight="1">
      <c r="B61" s="388"/>
      <c r="C61" s="383" t="s">
        <v>275</v>
      </c>
      <c r="D61" s="227">
        <v>1049</v>
      </c>
      <c r="E61" s="263"/>
      <c r="F61" s="263"/>
      <c r="G61" s="263"/>
      <c r="H61" s="265"/>
    </row>
    <row r="62" spans="2:8" ht="34.5" customHeight="1">
      <c r="B62" s="389" t="s">
        <v>128</v>
      </c>
      <c r="C62" s="384" t="s">
        <v>276</v>
      </c>
      <c r="D62" s="392">
        <v>1050</v>
      </c>
      <c r="E62" s="263"/>
      <c r="F62" s="263"/>
      <c r="G62" s="263"/>
      <c r="H62" s="265"/>
    </row>
    <row r="63" spans="2:8" ht="34.5" customHeight="1">
      <c r="B63" s="389" t="s">
        <v>129</v>
      </c>
      <c r="C63" s="384" t="s">
        <v>277</v>
      </c>
      <c r="D63" s="392">
        <v>1051</v>
      </c>
      <c r="E63" s="263"/>
      <c r="F63" s="263"/>
      <c r="G63" s="263"/>
      <c r="H63" s="265"/>
    </row>
    <row r="64" spans="2:8" ht="34.5" customHeight="1">
      <c r="B64" s="388" t="s">
        <v>278</v>
      </c>
      <c r="C64" s="383" t="s">
        <v>279</v>
      </c>
      <c r="D64" s="227">
        <v>1052</v>
      </c>
      <c r="E64" s="263"/>
      <c r="F64" s="263"/>
      <c r="G64" s="263"/>
      <c r="H64" s="265"/>
    </row>
    <row r="65" spans="2:8" ht="34.5" customHeight="1">
      <c r="B65" s="388" t="s">
        <v>130</v>
      </c>
      <c r="C65" s="383" t="s">
        <v>280</v>
      </c>
      <c r="D65" s="227">
        <v>1053</v>
      </c>
      <c r="E65" s="263"/>
      <c r="F65" s="263"/>
      <c r="G65" s="263"/>
      <c r="H65" s="265"/>
    </row>
    <row r="66" spans="2:8" ht="34.5" customHeight="1">
      <c r="B66" s="389"/>
      <c r="C66" s="384" t="s">
        <v>281</v>
      </c>
      <c r="D66" s="392">
        <v>1054</v>
      </c>
      <c r="E66" s="263">
        <f>E42-E43+E60-E61+E62+E64-E65</f>
        <v>9535</v>
      </c>
      <c r="F66" s="263">
        <f>F42-F43+F60-F61+F62+F64-F65</f>
        <v>15754</v>
      </c>
      <c r="G66" s="263">
        <f>G42-G43+G60-G61+G62+G64-G65</f>
        <v>3092</v>
      </c>
      <c r="H66" s="263">
        <f>H42-H43+H60-H61+H62+H64-H65</f>
        <v>658</v>
      </c>
    </row>
    <row r="67" spans="2:8" ht="34.5" customHeight="1">
      <c r="B67" s="389"/>
      <c r="C67" s="384" t="s">
        <v>282</v>
      </c>
      <c r="D67" s="392">
        <v>1055</v>
      </c>
      <c r="E67" s="263"/>
      <c r="F67" s="263"/>
      <c r="G67" s="263"/>
      <c r="H67" s="265"/>
    </row>
    <row r="68" spans="2:8" ht="34.5" customHeight="1">
      <c r="B68" s="389" t="s">
        <v>283</v>
      </c>
      <c r="C68" s="384" t="s">
        <v>284</v>
      </c>
      <c r="D68" s="392">
        <v>1056</v>
      </c>
      <c r="E68" s="263"/>
      <c r="F68" s="263"/>
      <c r="G68" s="263"/>
      <c r="H68" s="265"/>
    </row>
    <row r="69" spans="2:8" ht="34.5" customHeight="1">
      <c r="B69" s="389" t="s">
        <v>285</v>
      </c>
      <c r="C69" s="384" t="s">
        <v>286</v>
      </c>
      <c r="D69" s="392">
        <v>1057</v>
      </c>
      <c r="E69" s="263"/>
      <c r="F69" s="263"/>
      <c r="G69" s="263"/>
      <c r="H69" s="265"/>
    </row>
    <row r="70" spans="2:8" ht="34.5" customHeight="1">
      <c r="B70" s="388"/>
      <c r="C70" s="383" t="s">
        <v>287</v>
      </c>
      <c r="D70" s="227">
        <v>1058</v>
      </c>
      <c r="E70" s="263">
        <f>E66-E67+E68-E69</f>
        <v>9535</v>
      </c>
      <c r="F70" s="263">
        <f>F66-F67+F68-F69</f>
        <v>15754</v>
      </c>
      <c r="G70" s="263">
        <f>G66-G67+G68-G69</f>
        <v>3092</v>
      </c>
      <c r="H70" s="263">
        <f>H66-H67+H68-H69</f>
        <v>658</v>
      </c>
    </row>
    <row r="71" spans="2:8" ht="34.5" customHeight="1">
      <c r="B71" s="388"/>
      <c r="C71" s="383" t="s">
        <v>288</v>
      </c>
      <c r="D71" s="227">
        <v>1059</v>
      </c>
      <c r="E71" s="263"/>
      <c r="F71" s="263"/>
      <c r="G71" s="263"/>
      <c r="H71" s="265"/>
    </row>
    <row r="72" spans="2:8" ht="34.5" customHeight="1">
      <c r="B72" s="389"/>
      <c r="C72" s="384" t="s">
        <v>289</v>
      </c>
      <c r="D72" s="392"/>
      <c r="E72" s="263"/>
      <c r="F72" s="263"/>
      <c r="G72" s="263"/>
      <c r="H72" s="265"/>
    </row>
    <row r="73" spans="2:8" ht="34.5" customHeight="1">
      <c r="B73" s="389">
        <v>721</v>
      </c>
      <c r="C73" s="384" t="s">
        <v>290</v>
      </c>
      <c r="D73" s="392">
        <v>1060</v>
      </c>
      <c r="E73" s="263"/>
      <c r="F73" s="263"/>
      <c r="G73" s="263"/>
      <c r="H73" s="265"/>
    </row>
    <row r="74" spans="2:8" ht="34.5" customHeight="1">
      <c r="B74" s="389" t="s">
        <v>291</v>
      </c>
      <c r="C74" s="384" t="s">
        <v>292</v>
      </c>
      <c r="D74" s="392">
        <v>1061</v>
      </c>
      <c r="E74" s="263"/>
      <c r="F74" s="263"/>
      <c r="G74" s="263"/>
      <c r="H74" s="265"/>
    </row>
    <row r="75" spans="2:8" ht="34.5" customHeight="1">
      <c r="B75" s="389" t="s">
        <v>291</v>
      </c>
      <c r="C75" s="384" t="s">
        <v>293</v>
      </c>
      <c r="D75" s="392">
        <v>1062</v>
      </c>
      <c r="E75" s="263"/>
      <c r="F75" s="263"/>
      <c r="G75" s="263"/>
      <c r="H75" s="265"/>
    </row>
    <row r="76" spans="2:8" ht="34.5" customHeight="1">
      <c r="B76" s="389">
        <v>723</v>
      </c>
      <c r="C76" s="384" t="s">
        <v>294</v>
      </c>
      <c r="D76" s="392">
        <v>1063</v>
      </c>
      <c r="E76" s="263"/>
      <c r="F76" s="263"/>
      <c r="G76" s="263"/>
      <c r="H76" s="265"/>
    </row>
    <row r="77" spans="2:8" ht="34.5" customHeight="1">
      <c r="B77" s="388"/>
      <c r="C77" s="383" t="s">
        <v>584</v>
      </c>
      <c r="D77" s="227">
        <v>1064</v>
      </c>
      <c r="E77" s="263">
        <f>E70-E71-E73-E74+E75-E76</f>
        <v>9535</v>
      </c>
      <c r="F77" s="263">
        <f>F70-F71-F73-F74+F75-F76</f>
        <v>15754</v>
      </c>
      <c r="G77" s="263">
        <f>G70-G71-G73-G74+G75-G76</f>
        <v>3092</v>
      </c>
      <c r="H77" s="263">
        <f>H70-H71-H73-H74+H75-H76</f>
        <v>658</v>
      </c>
    </row>
    <row r="78" spans="2:8" ht="34.5" customHeight="1">
      <c r="B78" s="388"/>
      <c r="C78" s="383" t="s">
        <v>585</v>
      </c>
      <c r="D78" s="227">
        <v>1065</v>
      </c>
      <c r="E78" s="263"/>
      <c r="F78" s="263"/>
      <c r="G78" s="263"/>
      <c r="H78" s="265"/>
    </row>
    <row r="79" spans="2:8" ht="34.5" customHeight="1">
      <c r="B79" s="389"/>
      <c r="C79" s="384" t="s">
        <v>295</v>
      </c>
      <c r="D79" s="392">
        <v>1066</v>
      </c>
      <c r="E79" s="329"/>
      <c r="F79" s="329"/>
      <c r="G79" s="329"/>
      <c r="H79" s="330"/>
    </row>
    <row r="80" spans="2:8" ht="34.5" customHeight="1">
      <c r="B80" s="389"/>
      <c r="C80" s="384" t="s">
        <v>296</v>
      </c>
      <c r="D80" s="392">
        <v>1067</v>
      </c>
      <c r="E80" s="329"/>
      <c r="F80" s="329"/>
      <c r="G80" s="329"/>
      <c r="H80" s="330"/>
    </row>
    <row r="81" spans="2:8" ht="34.5" customHeight="1">
      <c r="B81" s="389"/>
      <c r="C81" s="384" t="s">
        <v>586</v>
      </c>
      <c r="D81" s="392">
        <v>1068</v>
      </c>
      <c r="E81" s="339"/>
      <c r="F81" s="329"/>
      <c r="G81" s="331"/>
      <c r="H81" s="330"/>
    </row>
    <row r="82" spans="2:8" ht="34.5" customHeight="1">
      <c r="B82" s="389"/>
      <c r="C82" s="384" t="s">
        <v>587</v>
      </c>
      <c r="D82" s="392">
        <v>1069</v>
      </c>
      <c r="E82" s="340"/>
      <c r="F82" s="341"/>
      <c r="G82" s="332"/>
      <c r="H82" s="333"/>
    </row>
    <row r="83" spans="2:8" ht="34.5" customHeight="1">
      <c r="B83" s="389"/>
      <c r="C83" s="384" t="s">
        <v>588</v>
      </c>
      <c r="D83" s="392"/>
      <c r="E83" s="342"/>
      <c r="F83" s="343"/>
      <c r="G83" s="334"/>
      <c r="H83" s="330"/>
    </row>
    <row r="84" spans="2:8" ht="34.5" customHeight="1">
      <c r="B84" s="390"/>
      <c r="C84" s="385" t="s">
        <v>97</v>
      </c>
      <c r="D84" s="392">
        <v>1070</v>
      </c>
      <c r="E84" s="344"/>
      <c r="F84" s="344"/>
      <c r="G84" s="335"/>
      <c r="H84" s="336"/>
    </row>
    <row r="85" spans="2:8" ht="34.5" customHeight="1" thickBot="1">
      <c r="B85" s="391"/>
      <c r="C85" s="386" t="s">
        <v>297</v>
      </c>
      <c r="D85" s="393">
        <v>1071</v>
      </c>
      <c r="E85" s="337"/>
      <c r="F85" s="345"/>
      <c r="G85" s="337"/>
      <c r="H85" s="338"/>
    </row>
    <row r="86" ht="54" customHeight="1">
      <c r="D86" s="162"/>
    </row>
  </sheetData>
  <sheetProtection/>
  <mergeCells count="5">
    <mergeCell ref="B8:B9"/>
    <mergeCell ref="C8:C9"/>
    <mergeCell ref="D8:D9"/>
    <mergeCell ref="E8:H8"/>
    <mergeCell ref="B4:H4"/>
  </mergeCells>
  <printOptions/>
  <pageMargins left="0.11811023622047245" right="0.11811023622047245" top="0.7480314960629921" bottom="0.7480314960629921" header="0.31496062992125984" footer="0.31496062992125984"/>
  <pageSetup horizontalDpi="600" verticalDpi="600" orientation="portrait" paperSize="9" scale="40" r:id="rId1"/>
  <headerFooter>
    <oddFooter>&amp;C&amp;P</oddFooter>
  </headerFooter>
</worksheet>
</file>

<file path=xl/worksheets/sheet13.xml><?xml version="1.0" encoding="utf-8"?>
<worksheet xmlns="http://schemas.openxmlformats.org/spreadsheetml/2006/main" xmlns:r="http://schemas.openxmlformats.org/officeDocument/2006/relationships">
  <sheetPr>
    <tabColor rgb="FF00B0F0"/>
    <pageSetUpPr fitToPage="1"/>
  </sheetPr>
  <dimension ref="B2:G58"/>
  <sheetViews>
    <sheetView showGridLines="0" zoomScale="70" zoomScaleNormal="70" zoomScalePageLayoutView="0" workbookViewId="0" topLeftCell="A1">
      <selection activeCell="M22" sqref="M22"/>
    </sheetView>
  </sheetViews>
  <sheetFormatPr defaultColWidth="9.140625" defaultRowHeight="12.75"/>
  <cols>
    <col min="1" max="1" width="9.140625" style="12" customWidth="1"/>
    <col min="2" max="2" width="74.7109375" style="12" customWidth="1"/>
    <col min="3" max="3" width="14.8515625" style="49" customWidth="1"/>
    <col min="4" max="7" width="25.28125" style="12" customWidth="1"/>
    <col min="8" max="16384" width="9.140625" style="12" customWidth="1"/>
  </cols>
  <sheetData>
    <row r="2" ht="15.75">
      <c r="G2" s="37"/>
    </row>
    <row r="3" ht="24.75" customHeight="1">
      <c r="G3" s="9" t="s">
        <v>698</v>
      </c>
    </row>
    <row r="4" spans="2:7" s="34" customFormat="1" ht="24.75" customHeight="1">
      <c r="B4" s="1546" t="s">
        <v>51</v>
      </c>
      <c r="C4" s="1546"/>
      <c r="D4" s="1546"/>
      <c r="E4" s="1546"/>
      <c r="F4" s="1546"/>
      <c r="G4" s="1546"/>
    </row>
    <row r="5" spans="2:7" s="34" customFormat="1" ht="24.75" customHeight="1">
      <c r="B5" s="1546" t="s">
        <v>831</v>
      </c>
      <c r="C5" s="1546"/>
      <c r="D5" s="1546"/>
      <c r="E5" s="1546"/>
      <c r="F5" s="1546"/>
      <c r="G5" s="1546"/>
    </row>
    <row r="6" ht="18.75" customHeight="1" thickBot="1">
      <c r="G6" s="37" t="s">
        <v>614</v>
      </c>
    </row>
    <row r="7" spans="2:7" ht="30" customHeight="1">
      <c r="B7" s="1547" t="s">
        <v>96</v>
      </c>
      <c r="C7" s="1549" t="s">
        <v>48</v>
      </c>
      <c r="D7" s="1551" t="s">
        <v>78</v>
      </c>
      <c r="E7" s="1551"/>
      <c r="F7" s="1551"/>
      <c r="G7" s="1552"/>
    </row>
    <row r="8" spans="2:7" ht="69" customHeight="1" thickBot="1">
      <c r="B8" s="1548"/>
      <c r="C8" s="1550"/>
      <c r="D8" s="142" t="s">
        <v>754</v>
      </c>
      <c r="E8" s="142" t="s">
        <v>751</v>
      </c>
      <c r="F8" s="142" t="s">
        <v>755</v>
      </c>
      <c r="G8" s="143" t="s">
        <v>753</v>
      </c>
    </row>
    <row r="9" spans="2:7" ht="30" customHeight="1">
      <c r="B9" s="141" t="s">
        <v>199</v>
      </c>
      <c r="C9" s="144"/>
      <c r="D9" s="290"/>
      <c r="E9" s="290"/>
      <c r="F9" s="290"/>
      <c r="G9" s="297"/>
    </row>
    <row r="10" spans="2:7" ht="33.75" customHeight="1">
      <c r="B10" s="138" t="s">
        <v>200</v>
      </c>
      <c r="C10" s="145">
        <v>3001</v>
      </c>
      <c r="D10" s="263">
        <f>D11+D12+D13</f>
        <v>19915174.1</v>
      </c>
      <c r="E10" s="263">
        <f>E11+E12+E13</f>
        <v>24191000</v>
      </c>
      <c r="F10" s="263">
        <f>F11+F12+F13</f>
        <v>17387272.2</v>
      </c>
      <c r="G10" s="265">
        <f>G11+G12+G13</f>
        <v>11026553.7</v>
      </c>
    </row>
    <row r="11" spans="2:7" ht="30" customHeight="1">
      <c r="B11" s="139" t="s">
        <v>52</v>
      </c>
      <c r="C11" s="145">
        <v>3002</v>
      </c>
      <c r="D11" s="346"/>
      <c r="E11" s="299"/>
      <c r="F11" s="263"/>
      <c r="G11" s="265"/>
    </row>
    <row r="12" spans="2:7" ht="30" customHeight="1">
      <c r="B12" s="139" t="s">
        <v>53</v>
      </c>
      <c r="C12" s="145">
        <v>3003</v>
      </c>
      <c r="D12" s="290"/>
      <c r="E12" s="263"/>
      <c r="F12" s="263"/>
      <c r="G12" s="265"/>
    </row>
    <row r="13" spans="2:7" ht="30" customHeight="1">
      <c r="B13" s="139" t="s">
        <v>54</v>
      </c>
      <c r="C13" s="145">
        <v>3004</v>
      </c>
      <c r="D13" s="263">
        <v>19915174.1</v>
      </c>
      <c r="E13" s="263">
        <v>24191000</v>
      </c>
      <c r="F13" s="263">
        <v>17387272.2</v>
      </c>
      <c r="G13" s="265">
        <v>11026553.7</v>
      </c>
    </row>
    <row r="14" spans="2:7" ht="30" customHeight="1">
      <c r="B14" s="138" t="s">
        <v>201</v>
      </c>
      <c r="C14" s="145">
        <v>3005</v>
      </c>
      <c r="D14" s="263">
        <f>D15+D16+D17+D18+D19</f>
        <v>19915174.1</v>
      </c>
      <c r="E14" s="263">
        <f>E15+E16+E17+E18+E19</f>
        <v>24191000</v>
      </c>
      <c r="F14" s="263">
        <f>F15+F16+F17+F18+F19</f>
        <v>17387272.2</v>
      </c>
      <c r="G14" s="265">
        <f>G15+G16+G17+G18+G19</f>
        <v>11026553.7</v>
      </c>
    </row>
    <row r="15" spans="2:7" ht="30" customHeight="1">
      <c r="B15" s="139" t="s">
        <v>55</v>
      </c>
      <c r="C15" s="145">
        <v>3006</v>
      </c>
      <c r="D15" s="263"/>
      <c r="E15" s="263"/>
      <c r="F15" s="263"/>
      <c r="G15" s="265"/>
    </row>
    <row r="16" spans="2:7" ht="27" customHeight="1">
      <c r="B16" s="139" t="s">
        <v>202</v>
      </c>
      <c r="C16" s="145">
        <v>3007</v>
      </c>
      <c r="D16" s="263"/>
      <c r="E16" s="263"/>
      <c r="F16" s="263"/>
      <c r="G16" s="265"/>
    </row>
    <row r="17" spans="2:7" ht="30" customHeight="1">
      <c r="B17" s="139" t="s">
        <v>56</v>
      </c>
      <c r="C17" s="145">
        <v>3008</v>
      </c>
      <c r="D17" s="263"/>
      <c r="E17" s="263"/>
      <c r="F17" s="263"/>
      <c r="G17" s="265"/>
    </row>
    <row r="18" spans="2:7" ht="30" customHeight="1">
      <c r="B18" s="139" t="s">
        <v>57</v>
      </c>
      <c r="C18" s="145">
        <v>3009</v>
      </c>
      <c r="D18" s="263"/>
      <c r="E18" s="263"/>
      <c r="F18" s="263"/>
      <c r="G18" s="265"/>
    </row>
    <row r="19" spans="2:7" ht="30" customHeight="1">
      <c r="B19" s="139" t="s">
        <v>203</v>
      </c>
      <c r="C19" s="145">
        <v>3010</v>
      </c>
      <c r="D19" s="263">
        <v>19915174.1</v>
      </c>
      <c r="E19" s="263">
        <v>24191000</v>
      </c>
      <c r="F19" s="263">
        <v>17387272.2</v>
      </c>
      <c r="G19" s="265">
        <v>11026553.7</v>
      </c>
    </row>
    <row r="20" spans="2:7" ht="30" customHeight="1">
      <c r="B20" s="138" t="s">
        <v>204</v>
      </c>
      <c r="C20" s="145">
        <v>3011</v>
      </c>
      <c r="D20" s="263">
        <f>D10-D14</f>
        <v>0</v>
      </c>
      <c r="E20" s="263">
        <f>E10-E14</f>
        <v>0</v>
      </c>
      <c r="F20" s="263">
        <f>F10-F14</f>
        <v>0</v>
      </c>
      <c r="G20" s="265">
        <f>G10-G14</f>
        <v>0</v>
      </c>
    </row>
    <row r="21" spans="2:7" ht="30" customHeight="1">
      <c r="B21" s="138" t="s">
        <v>205</v>
      </c>
      <c r="C21" s="145">
        <v>3012</v>
      </c>
      <c r="D21" s="291"/>
      <c r="E21" s="291"/>
      <c r="F21" s="291"/>
      <c r="G21" s="304"/>
    </row>
    <row r="22" spans="2:7" ht="30" customHeight="1">
      <c r="B22" s="138" t="s">
        <v>32</v>
      </c>
      <c r="C22" s="145"/>
      <c r="D22" s="263"/>
      <c r="E22" s="263"/>
      <c r="F22" s="263"/>
      <c r="G22" s="265"/>
    </row>
    <row r="23" spans="2:7" ht="30" customHeight="1">
      <c r="B23" s="138" t="s">
        <v>206</v>
      </c>
      <c r="C23" s="145">
        <v>3013</v>
      </c>
      <c r="D23" s="263"/>
      <c r="E23" s="263"/>
      <c r="F23" s="263"/>
      <c r="G23" s="265"/>
    </row>
    <row r="24" spans="2:7" ht="30" customHeight="1">
      <c r="B24" s="139" t="s">
        <v>33</v>
      </c>
      <c r="C24" s="145">
        <v>3014</v>
      </c>
      <c r="D24" s="290"/>
      <c r="E24" s="290"/>
      <c r="F24" s="290"/>
      <c r="G24" s="297"/>
    </row>
    <row r="25" spans="2:7" ht="30" customHeight="1">
      <c r="B25" s="139" t="s">
        <v>207</v>
      </c>
      <c r="C25" s="145">
        <v>3015</v>
      </c>
      <c r="D25" s="263"/>
      <c r="E25" s="263"/>
      <c r="F25" s="263"/>
      <c r="G25" s="265"/>
    </row>
    <row r="26" spans="2:7" ht="36" customHeight="1">
      <c r="B26" s="139" t="s">
        <v>34</v>
      </c>
      <c r="C26" s="145">
        <v>3016</v>
      </c>
      <c r="D26" s="263"/>
      <c r="E26" s="263"/>
      <c r="F26" s="263"/>
      <c r="G26" s="265"/>
    </row>
    <row r="27" spans="2:7" ht="30" customHeight="1">
      <c r="B27" s="139" t="s">
        <v>35</v>
      </c>
      <c r="C27" s="145">
        <v>3017</v>
      </c>
      <c r="D27" s="263"/>
      <c r="E27" s="263"/>
      <c r="F27" s="263"/>
      <c r="G27" s="265"/>
    </row>
    <row r="28" spans="2:7" ht="33.75" customHeight="1">
      <c r="B28" s="139" t="s">
        <v>36</v>
      </c>
      <c r="C28" s="145">
        <v>3018</v>
      </c>
      <c r="D28" s="263"/>
      <c r="E28" s="263"/>
      <c r="F28" s="263"/>
      <c r="G28" s="265"/>
    </row>
    <row r="29" spans="2:7" ht="33.75" customHeight="1">
      <c r="B29" s="138" t="s">
        <v>208</v>
      </c>
      <c r="C29" s="145">
        <v>3019</v>
      </c>
      <c r="D29" s="263">
        <f>D30+D31+D32</f>
        <v>100</v>
      </c>
      <c r="E29" s="263">
        <f>E30+E31+E32</f>
        <v>8559</v>
      </c>
      <c r="F29" s="263">
        <f>F30+F31+F32</f>
        <v>19227</v>
      </c>
      <c r="G29" s="265">
        <f>G30+G31+G32</f>
        <v>0</v>
      </c>
    </row>
    <row r="30" spans="2:7" ht="30" customHeight="1">
      <c r="B30" s="139" t="s">
        <v>37</v>
      </c>
      <c r="C30" s="145">
        <v>3020</v>
      </c>
      <c r="D30" s="263"/>
      <c r="E30" s="263"/>
      <c r="F30" s="263"/>
      <c r="G30" s="265"/>
    </row>
    <row r="31" spans="2:7" ht="30" customHeight="1">
      <c r="B31" s="139" t="s">
        <v>209</v>
      </c>
      <c r="C31" s="145">
        <v>3021</v>
      </c>
      <c r="D31" s="263">
        <v>100</v>
      </c>
      <c r="E31" s="263">
        <v>8559</v>
      </c>
      <c r="F31" s="263">
        <v>19227</v>
      </c>
      <c r="G31" s="265"/>
    </row>
    <row r="32" spans="2:7" ht="33.75" customHeight="1">
      <c r="B32" s="139" t="s">
        <v>38</v>
      </c>
      <c r="C32" s="145">
        <v>3022</v>
      </c>
      <c r="D32" s="263"/>
      <c r="E32" s="263"/>
      <c r="F32" s="263"/>
      <c r="G32" s="265"/>
    </row>
    <row r="33" spans="2:7" ht="30" customHeight="1">
      <c r="B33" s="138" t="s">
        <v>210</v>
      </c>
      <c r="C33" s="145">
        <v>3023</v>
      </c>
      <c r="D33" s="263"/>
      <c r="E33" s="263"/>
      <c r="F33" s="263"/>
      <c r="G33" s="265"/>
    </row>
    <row r="34" spans="2:7" ht="30" customHeight="1">
      <c r="B34" s="138" t="s">
        <v>211</v>
      </c>
      <c r="C34" s="145">
        <v>3024</v>
      </c>
      <c r="D34" s="291"/>
      <c r="E34" s="291"/>
      <c r="F34" s="291"/>
      <c r="G34" s="304"/>
    </row>
    <row r="35" spans="2:7" ht="30" customHeight="1">
      <c r="B35" s="138" t="s">
        <v>39</v>
      </c>
      <c r="C35" s="145"/>
      <c r="D35" s="263"/>
      <c r="E35" s="263"/>
      <c r="F35" s="263"/>
      <c r="G35" s="265"/>
    </row>
    <row r="36" spans="2:7" ht="30" customHeight="1">
      <c r="B36" s="138" t="s">
        <v>212</v>
      </c>
      <c r="C36" s="145">
        <v>3025</v>
      </c>
      <c r="D36" s="263"/>
      <c r="E36" s="263"/>
      <c r="F36" s="263"/>
      <c r="G36" s="265"/>
    </row>
    <row r="37" spans="2:7" ht="30" customHeight="1">
      <c r="B37" s="139" t="s">
        <v>40</v>
      </c>
      <c r="C37" s="145">
        <v>3026</v>
      </c>
      <c r="D37" s="290"/>
      <c r="E37" s="290"/>
      <c r="F37" s="290"/>
      <c r="G37" s="297"/>
    </row>
    <row r="38" spans="2:7" ht="30" customHeight="1">
      <c r="B38" s="139" t="s">
        <v>131</v>
      </c>
      <c r="C38" s="145">
        <v>3027</v>
      </c>
      <c r="D38" s="263"/>
      <c r="E38" s="263"/>
      <c r="F38" s="263"/>
      <c r="G38" s="265"/>
    </row>
    <row r="39" spans="2:7" ht="30" customHeight="1">
      <c r="B39" s="139" t="s">
        <v>132</v>
      </c>
      <c r="C39" s="145">
        <v>3028</v>
      </c>
      <c r="D39" s="263"/>
      <c r="E39" s="263"/>
      <c r="F39" s="263"/>
      <c r="G39" s="265"/>
    </row>
    <row r="40" spans="2:7" ht="30" customHeight="1">
      <c r="B40" s="139" t="s">
        <v>133</v>
      </c>
      <c r="C40" s="145">
        <v>3029</v>
      </c>
      <c r="D40" s="263"/>
      <c r="E40" s="263"/>
      <c r="F40" s="263"/>
      <c r="G40" s="265"/>
    </row>
    <row r="41" spans="2:7" ht="33" customHeight="1">
      <c r="B41" s="139" t="s">
        <v>134</v>
      </c>
      <c r="C41" s="145">
        <v>3030</v>
      </c>
      <c r="D41" s="263"/>
      <c r="E41" s="263"/>
      <c r="F41" s="263"/>
      <c r="G41" s="265"/>
    </row>
    <row r="42" spans="2:7" ht="30" customHeight="1">
      <c r="B42" s="138" t="s">
        <v>213</v>
      </c>
      <c r="C42" s="145">
        <v>3031</v>
      </c>
      <c r="D42" s="263"/>
      <c r="E42" s="263"/>
      <c r="F42" s="263"/>
      <c r="G42" s="265"/>
    </row>
    <row r="43" spans="2:7" ht="30" customHeight="1">
      <c r="B43" s="139" t="s">
        <v>41</v>
      </c>
      <c r="C43" s="145">
        <v>3032</v>
      </c>
      <c r="D43" s="263"/>
      <c r="E43" s="263"/>
      <c r="F43" s="263"/>
      <c r="G43" s="265"/>
    </row>
    <row r="44" spans="2:7" ht="30" customHeight="1">
      <c r="B44" s="139" t="s">
        <v>214</v>
      </c>
      <c r="C44" s="145">
        <v>3033</v>
      </c>
      <c r="D44" s="263"/>
      <c r="E44" s="263"/>
      <c r="F44" s="263"/>
      <c r="G44" s="265"/>
    </row>
    <row r="45" spans="2:7" ht="30" customHeight="1">
      <c r="B45" s="139" t="s">
        <v>215</v>
      </c>
      <c r="C45" s="145">
        <v>3034</v>
      </c>
      <c r="D45" s="263"/>
      <c r="E45" s="263"/>
      <c r="F45" s="263"/>
      <c r="G45" s="265"/>
    </row>
    <row r="46" spans="2:7" ht="30" customHeight="1">
      <c r="B46" s="139" t="s">
        <v>216</v>
      </c>
      <c r="C46" s="145">
        <v>3035</v>
      </c>
      <c r="D46" s="263"/>
      <c r="E46" s="263"/>
      <c r="F46" s="263"/>
      <c r="G46" s="265"/>
    </row>
    <row r="47" spans="2:7" ht="30" customHeight="1">
      <c r="B47" s="139" t="s">
        <v>217</v>
      </c>
      <c r="C47" s="145">
        <v>3036</v>
      </c>
      <c r="D47" s="263"/>
      <c r="E47" s="263"/>
      <c r="F47" s="263"/>
      <c r="G47" s="265"/>
    </row>
    <row r="48" spans="2:7" ht="30" customHeight="1">
      <c r="B48" s="139" t="s">
        <v>218</v>
      </c>
      <c r="C48" s="145">
        <v>3037</v>
      </c>
      <c r="D48" s="263"/>
      <c r="E48" s="263"/>
      <c r="F48" s="263"/>
      <c r="G48" s="265"/>
    </row>
    <row r="49" spans="2:7" ht="30" customHeight="1">
      <c r="B49" s="138" t="s">
        <v>219</v>
      </c>
      <c r="C49" s="145">
        <v>3038</v>
      </c>
      <c r="D49" s="263"/>
      <c r="E49" s="263"/>
      <c r="F49" s="263"/>
      <c r="G49" s="265"/>
    </row>
    <row r="50" spans="2:7" ht="30" customHeight="1">
      <c r="B50" s="138" t="s">
        <v>220</v>
      </c>
      <c r="C50" s="145">
        <v>3039</v>
      </c>
      <c r="D50" s="263"/>
      <c r="E50" s="263"/>
      <c r="F50" s="263"/>
      <c r="G50" s="265"/>
    </row>
    <row r="51" spans="2:7" ht="30" customHeight="1">
      <c r="B51" s="138" t="s">
        <v>576</v>
      </c>
      <c r="C51" s="145">
        <v>3040</v>
      </c>
      <c r="D51" s="263">
        <f>D36+D23+D10</f>
        <v>19915174.1</v>
      </c>
      <c r="E51" s="263">
        <f>E36+E23+E10</f>
        <v>24191000</v>
      </c>
      <c r="F51" s="263">
        <f>F36+F23+F10</f>
        <v>17387272.2</v>
      </c>
      <c r="G51" s="265">
        <f>G36+G23+G10</f>
        <v>11026553.7</v>
      </c>
    </row>
    <row r="52" spans="2:7" ht="30" customHeight="1">
      <c r="B52" s="138" t="s">
        <v>577</v>
      </c>
      <c r="C52" s="145">
        <v>3041</v>
      </c>
      <c r="D52" s="263">
        <f>D42+D29+D14</f>
        <v>19915274.1</v>
      </c>
      <c r="E52" s="263">
        <f>E42+E29+E14</f>
        <v>24199559</v>
      </c>
      <c r="F52" s="263">
        <f>F42+F29+F14</f>
        <v>17406499.2</v>
      </c>
      <c r="G52" s="265">
        <f>G42+G29+G14</f>
        <v>11026553.7</v>
      </c>
    </row>
    <row r="53" spans="2:7" ht="30" customHeight="1">
      <c r="B53" s="138" t="s">
        <v>578</v>
      </c>
      <c r="C53" s="145">
        <v>3042</v>
      </c>
      <c r="D53" s="263">
        <f>D51-D52</f>
        <v>-100</v>
      </c>
      <c r="E53" s="263">
        <f>E51-E52</f>
        <v>-8559</v>
      </c>
      <c r="F53" s="263">
        <f>F51-F52</f>
        <v>-19227</v>
      </c>
      <c r="G53" s="265">
        <f>G51-G52</f>
        <v>0</v>
      </c>
    </row>
    <row r="54" spans="2:7" ht="30" customHeight="1">
      <c r="B54" s="138" t="s">
        <v>579</v>
      </c>
      <c r="C54" s="145">
        <v>3043</v>
      </c>
      <c r="D54" s="263">
        <f>D52-D51</f>
        <v>100</v>
      </c>
      <c r="E54" s="263">
        <f>E52-E51</f>
        <v>8559</v>
      </c>
      <c r="F54" s="263">
        <f>F52-F51</f>
        <v>19227</v>
      </c>
      <c r="G54" s="265">
        <f>G52-G51</f>
        <v>0</v>
      </c>
    </row>
    <row r="55" spans="2:7" ht="30" customHeight="1">
      <c r="B55" s="138" t="s">
        <v>221</v>
      </c>
      <c r="C55" s="145">
        <v>3044</v>
      </c>
      <c r="D55" s="263">
        <v>80</v>
      </c>
      <c r="E55" s="263">
        <v>80</v>
      </c>
      <c r="F55" s="263">
        <v>80</v>
      </c>
      <c r="G55" s="265">
        <v>80</v>
      </c>
    </row>
    <row r="56" spans="2:7" ht="30" customHeight="1">
      <c r="B56" s="138" t="s">
        <v>222</v>
      </c>
      <c r="C56" s="145">
        <v>3045</v>
      </c>
      <c r="D56" s="263"/>
      <c r="E56" s="263"/>
      <c r="F56" s="263"/>
      <c r="G56" s="265"/>
    </row>
    <row r="57" spans="2:7" ht="30" customHeight="1">
      <c r="B57" s="138" t="s">
        <v>135</v>
      </c>
      <c r="C57" s="145">
        <v>3046</v>
      </c>
      <c r="D57" s="263"/>
      <c r="E57" s="263"/>
      <c r="F57" s="263"/>
      <c r="G57" s="265"/>
    </row>
    <row r="58" spans="2:7" ht="30" customHeight="1" thickBot="1">
      <c r="B58" s="140" t="s">
        <v>580</v>
      </c>
      <c r="C58" s="146">
        <v>3047</v>
      </c>
      <c r="D58" s="266">
        <f>D53-D54+D55+D56-D57</f>
        <v>-120</v>
      </c>
      <c r="E58" s="266">
        <f>E53-E54+E55+E56-E57</f>
        <v>-17038</v>
      </c>
      <c r="F58" s="266">
        <f>F53-F54+F55+F56-F57</f>
        <v>-38374</v>
      </c>
      <c r="G58" s="267">
        <f>G53-G54+G55+G56-G57</f>
        <v>80</v>
      </c>
    </row>
  </sheetData>
  <sheetProtection/>
  <mergeCells count="5">
    <mergeCell ref="B4:G4"/>
    <mergeCell ref="B5:G5"/>
    <mergeCell ref="B7:B8"/>
    <mergeCell ref="C7:C8"/>
    <mergeCell ref="D7:G7"/>
  </mergeCells>
  <printOptions/>
  <pageMargins left="0.7" right="0.7" top="0.75" bottom="0.75" header="0.3" footer="0.3"/>
  <pageSetup fitToHeight="1" fitToWidth="1" horizontalDpi="300" verticalDpi="300" orientation="portrait" scale="42" r:id="rId1"/>
</worksheet>
</file>

<file path=xl/worksheets/sheet14.xml><?xml version="1.0" encoding="utf-8"?>
<worksheet xmlns="http://schemas.openxmlformats.org/spreadsheetml/2006/main" xmlns:r="http://schemas.openxmlformats.org/officeDocument/2006/relationships">
  <sheetPr>
    <tabColor rgb="FF00B0F0"/>
  </sheetPr>
  <dimension ref="B1:J23"/>
  <sheetViews>
    <sheetView showGridLines="0" zoomScale="85" zoomScaleNormal="85" zoomScalePageLayoutView="0" workbookViewId="0" topLeftCell="A1">
      <selection activeCell="B16" sqref="B16:F16"/>
    </sheetView>
  </sheetViews>
  <sheetFormatPr defaultColWidth="9.140625" defaultRowHeight="12.75"/>
  <cols>
    <col min="1" max="1" width="6.7109375" style="12" customWidth="1"/>
    <col min="2" max="7" width="30.140625" style="12" customWidth="1"/>
    <col min="8" max="8" width="18.8515625" style="12" customWidth="1"/>
    <col min="9" max="9" width="15.57421875" style="12" customWidth="1"/>
    <col min="10" max="16384" width="9.140625" style="12" customWidth="1"/>
  </cols>
  <sheetData>
    <row r="1" spans="2:7" ht="15.75">
      <c r="B1" s="34"/>
      <c r="C1" s="34"/>
      <c r="D1" s="34"/>
      <c r="E1" s="34"/>
      <c r="F1" s="34"/>
      <c r="G1" s="9" t="s">
        <v>717</v>
      </c>
    </row>
    <row r="2" spans="2:6" ht="15.75">
      <c r="B2" s="34"/>
      <c r="C2" s="34"/>
      <c r="D2" s="34"/>
      <c r="E2" s="34"/>
      <c r="F2" s="34"/>
    </row>
    <row r="5" spans="2:9" ht="22.5" customHeight="1">
      <c r="B5" s="1554" t="s">
        <v>539</v>
      </c>
      <c r="C5" s="1554"/>
      <c r="D5" s="1554"/>
      <c r="E5" s="1554"/>
      <c r="F5" s="1554"/>
      <c r="G5" s="1554"/>
      <c r="H5" s="35"/>
      <c r="I5" s="35"/>
    </row>
    <row r="6" spans="7:9" ht="15.75">
      <c r="G6" s="36"/>
      <c r="H6" s="36"/>
      <c r="I6" s="36"/>
    </row>
    <row r="7" ht="16.5" thickBot="1">
      <c r="G7" s="37" t="s">
        <v>60</v>
      </c>
    </row>
    <row r="8" spans="2:10" s="38" customFormat="1" ht="18" customHeight="1">
      <c r="B8" s="1555" t="s">
        <v>836</v>
      </c>
      <c r="C8" s="1556"/>
      <c r="D8" s="1556"/>
      <c r="E8" s="1556"/>
      <c r="F8" s="1556"/>
      <c r="G8" s="1557"/>
      <c r="J8" s="39"/>
    </row>
    <row r="9" spans="2:7" s="38" customFormat="1" ht="21.75" customHeight="1" thickBot="1">
      <c r="B9" s="1558"/>
      <c r="C9" s="1559"/>
      <c r="D9" s="1559"/>
      <c r="E9" s="1559"/>
      <c r="F9" s="1559"/>
      <c r="G9" s="1560"/>
    </row>
    <row r="10" spans="2:7" s="38" customFormat="1" ht="54.75" customHeight="1">
      <c r="B10" s="134" t="s">
        <v>540</v>
      </c>
      <c r="C10" s="109" t="s">
        <v>24</v>
      </c>
      <c r="D10" s="109" t="s">
        <v>541</v>
      </c>
      <c r="E10" s="109" t="s">
        <v>820</v>
      </c>
      <c r="F10" s="109" t="s">
        <v>542</v>
      </c>
      <c r="G10" s="135" t="s">
        <v>819</v>
      </c>
    </row>
    <row r="11" spans="2:7" s="38" customFormat="1" ht="17.25" customHeight="1" thickBot="1">
      <c r="B11" s="707"/>
      <c r="C11" s="110">
        <v>1</v>
      </c>
      <c r="D11" s="110">
        <v>2</v>
      </c>
      <c r="E11" s="110">
        <v>3</v>
      </c>
      <c r="F11" s="110" t="s">
        <v>543</v>
      </c>
      <c r="G11" s="136">
        <v>5</v>
      </c>
    </row>
    <row r="12" spans="2:7" s="38" customFormat="1" ht="33" customHeight="1">
      <c r="B12" s="48" t="s">
        <v>544</v>
      </c>
      <c r="C12" s="290">
        <v>60144000.81999999</v>
      </c>
      <c r="D12" s="290">
        <v>51003272</v>
      </c>
      <c r="E12" s="290">
        <v>51003272</v>
      </c>
      <c r="F12" s="347">
        <f>D12-E12</f>
        <v>0</v>
      </c>
      <c r="G12" s="348">
        <v>0</v>
      </c>
    </row>
    <row r="13" spans="2:7" s="38" customFormat="1" ht="33" customHeight="1">
      <c r="B13" s="240" t="s">
        <v>545</v>
      </c>
      <c r="C13" s="263">
        <v>7040750</v>
      </c>
      <c r="D13" s="263">
        <v>7040750</v>
      </c>
      <c r="E13" s="263">
        <v>7040750</v>
      </c>
      <c r="F13" s="263">
        <v>0</v>
      </c>
      <c r="G13" s="348">
        <v>0</v>
      </c>
    </row>
    <row r="14" spans="2:7" s="38" customFormat="1" ht="33" customHeight="1" thickBot="1">
      <c r="B14" s="239" t="s">
        <v>21</v>
      </c>
      <c r="C14" s="305">
        <f>C13+C12</f>
        <v>67184750.82</v>
      </c>
      <c r="D14" s="305">
        <f>D13+D12</f>
        <v>58044022</v>
      </c>
      <c r="E14" s="305">
        <f>E13+E12</f>
        <v>58044022</v>
      </c>
      <c r="F14" s="305">
        <f>F13+F12</f>
        <v>0</v>
      </c>
      <c r="G14" s="743">
        <v>0</v>
      </c>
    </row>
    <row r="15" spans="2:7" s="38" customFormat="1" ht="42.75" customHeight="1" thickBot="1">
      <c r="B15" s="40"/>
      <c r="C15" s="41"/>
      <c r="D15" s="42"/>
      <c r="E15" s="43"/>
      <c r="F15" s="14" t="s">
        <v>60</v>
      </c>
      <c r="G15" s="14"/>
    </row>
    <row r="16" spans="2:8" s="38" customFormat="1" ht="33" customHeight="1">
      <c r="B16" s="1561" t="s">
        <v>818</v>
      </c>
      <c r="C16" s="1562"/>
      <c r="D16" s="1562"/>
      <c r="E16" s="1562"/>
      <c r="F16" s="1563"/>
      <c r="G16" s="44"/>
      <c r="H16" s="45"/>
    </row>
    <row r="17" spans="2:7" s="38" customFormat="1" ht="19.5" thickBot="1">
      <c r="B17" s="137"/>
      <c r="C17" s="110" t="s">
        <v>546</v>
      </c>
      <c r="D17" s="110" t="s">
        <v>547</v>
      </c>
      <c r="E17" s="110" t="s">
        <v>548</v>
      </c>
      <c r="F17" s="111" t="s">
        <v>549</v>
      </c>
      <c r="G17" s="46"/>
    </row>
    <row r="18" spans="2:7" s="38" customFormat="1" ht="33" customHeight="1">
      <c r="B18" s="48" t="s">
        <v>544</v>
      </c>
      <c r="C18" s="347">
        <v>19915174.1</v>
      </c>
      <c r="D18" s="347">
        <v>24191000</v>
      </c>
      <c r="E18" s="347">
        <v>17387272.2</v>
      </c>
      <c r="F18" s="349">
        <v>11026553.7</v>
      </c>
      <c r="G18" s="24"/>
    </row>
    <row r="19" spans="2:8" ht="33" customHeight="1">
      <c r="B19" s="238" t="s">
        <v>545</v>
      </c>
      <c r="C19" s="263">
        <v>9208231</v>
      </c>
      <c r="D19" s="263"/>
      <c r="E19" s="291">
        <v>4000000</v>
      </c>
      <c r="F19" s="265">
        <v>5208231</v>
      </c>
      <c r="G19" s="24"/>
      <c r="H19" s="24"/>
    </row>
    <row r="20" spans="2:8" ht="33" customHeight="1" thickBot="1">
      <c r="B20" s="239" t="s">
        <v>21</v>
      </c>
      <c r="C20" s="266">
        <f>C18+C19</f>
        <v>29123405.1</v>
      </c>
      <c r="D20" s="266">
        <f>D18+D19</f>
        <v>24191000</v>
      </c>
      <c r="E20" s="266">
        <f>E18+E19</f>
        <v>21387272.2</v>
      </c>
      <c r="F20" s="266">
        <f>F18+F19</f>
        <v>16234784.7</v>
      </c>
      <c r="G20" s="24"/>
      <c r="H20" s="24"/>
    </row>
    <row r="21" ht="33" customHeight="1">
      <c r="G21" s="37"/>
    </row>
    <row r="22" spans="2:7" ht="18.75" customHeight="1">
      <c r="B22" s="1553" t="s">
        <v>550</v>
      </c>
      <c r="C22" s="1553"/>
      <c r="D22" s="1553"/>
      <c r="E22" s="1553"/>
      <c r="F22" s="1553"/>
      <c r="G22" s="1553"/>
    </row>
    <row r="23" ht="18.75" customHeight="1">
      <c r="B23" s="47"/>
    </row>
  </sheetData>
  <sheetProtection/>
  <mergeCells count="4">
    <mergeCell ref="B22:G22"/>
    <mergeCell ref="B5:G5"/>
    <mergeCell ref="B8:G9"/>
    <mergeCell ref="B16:F16"/>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5.xml><?xml version="1.0" encoding="utf-8"?>
<worksheet xmlns="http://schemas.openxmlformats.org/spreadsheetml/2006/main" xmlns:r="http://schemas.openxmlformats.org/officeDocument/2006/relationships">
  <sheetPr>
    <tabColor rgb="FFFF0000"/>
  </sheetPr>
  <dimension ref="B2:W96"/>
  <sheetViews>
    <sheetView showGridLines="0" zoomScale="70" zoomScaleNormal="70" zoomScalePageLayoutView="0" workbookViewId="0" topLeftCell="A1">
      <selection activeCell="T21" sqref="T21"/>
    </sheetView>
  </sheetViews>
  <sheetFormatPr defaultColWidth="9.140625" defaultRowHeight="12.75"/>
  <cols>
    <col min="1" max="1" width="9.140625" style="13" customWidth="1"/>
    <col min="2" max="2" width="6.140625" style="13" customWidth="1"/>
    <col min="3" max="3" width="73.7109375" style="13" customWidth="1"/>
    <col min="4" max="9" width="21.7109375" style="13" customWidth="1"/>
    <col min="10" max="10" width="12.28125" style="13" customWidth="1"/>
    <col min="11" max="11" width="13.421875" style="13" customWidth="1"/>
    <col min="12" max="12" width="11.28125" style="13" customWidth="1"/>
    <col min="13" max="13" width="12.421875" style="13" customWidth="1"/>
    <col min="14" max="14" width="14.421875" style="13" customWidth="1"/>
    <col min="15" max="15" width="15.140625" style="13" customWidth="1"/>
    <col min="16" max="16" width="11.28125" style="13" customWidth="1"/>
    <col min="17" max="17" width="13.140625" style="13" customWidth="1"/>
    <col min="18" max="18" width="13.00390625" style="13" customWidth="1"/>
    <col min="19" max="19" width="14.140625" style="13" customWidth="1"/>
    <col min="20" max="20" width="26.57421875" style="13" customWidth="1"/>
    <col min="21" max="16384" width="9.140625" style="13" customWidth="1"/>
  </cols>
  <sheetData>
    <row r="1" ht="15.75"/>
    <row r="2" ht="15.75">
      <c r="I2" s="508" t="s">
        <v>716</v>
      </c>
    </row>
    <row r="3" ht="15.75"/>
    <row r="4" spans="2:9" ht="18.75">
      <c r="B4" s="1576" t="s">
        <v>59</v>
      </c>
      <c r="C4" s="1576"/>
      <c r="D4" s="1576"/>
      <c r="E4" s="1576"/>
      <c r="F4" s="1576"/>
      <c r="G4" s="1576"/>
      <c r="H4" s="1576"/>
      <c r="I4" s="1576"/>
    </row>
    <row r="5" spans="3:9" ht="16.5" thickBot="1">
      <c r="C5" s="128"/>
      <c r="D5" s="128"/>
      <c r="E5" s="128"/>
      <c r="F5" s="128"/>
      <c r="G5" s="128"/>
      <c r="H5" s="128"/>
      <c r="I5" s="127" t="s">
        <v>60</v>
      </c>
    </row>
    <row r="6" spans="2:23" ht="25.5" customHeight="1">
      <c r="B6" s="1581" t="s">
        <v>575</v>
      </c>
      <c r="C6" s="1567" t="s">
        <v>62</v>
      </c>
      <c r="D6" s="1574" t="s">
        <v>822</v>
      </c>
      <c r="E6" s="1579" t="s">
        <v>821</v>
      </c>
      <c r="F6" s="1577" t="s">
        <v>750</v>
      </c>
      <c r="G6" s="1564" t="s">
        <v>751</v>
      </c>
      <c r="H6" s="1564" t="s">
        <v>752</v>
      </c>
      <c r="I6" s="1570" t="s">
        <v>753</v>
      </c>
      <c r="J6" s="1569"/>
      <c r="K6" s="1566"/>
      <c r="L6" s="1569"/>
      <c r="M6" s="1566"/>
      <c r="N6" s="1569"/>
      <c r="O6" s="1566"/>
      <c r="P6" s="1569"/>
      <c r="Q6" s="1566"/>
      <c r="R6" s="1566"/>
      <c r="S6" s="1566"/>
      <c r="T6" s="130"/>
      <c r="U6" s="130"/>
      <c r="V6" s="130"/>
      <c r="W6" s="130"/>
    </row>
    <row r="7" spans="2:23" ht="36.75" customHeight="1" thickBot="1">
      <c r="B7" s="1582"/>
      <c r="C7" s="1568"/>
      <c r="D7" s="1575"/>
      <c r="E7" s="1580"/>
      <c r="F7" s="1578"/>
      <c r="G7" s="1565"/>
      <c r="H7" s="1565"/>
      <c r="I7" s="1571"/>
      <c r="J7" s="1569"/>
      <c r="K7" s="1569"/>
      <c r="L7" s="1569"/>
      <c r="M7" s="1569"/>
      <c r="N7" s="1569"/>
      <c r="O7" s="1566"/>
      <c r="P7" s="1569"/>
      <c r="Q7" s="1566"/>
      <c r="R7" s="1566"/>
      <c r="S7" s="1566"/>
      <c r="T7" s="130"/>
      <c r="U7" s="130"/>
      <c r="V7" s="130"/>
      <c r="W7" s="130"/>
    </row>
    <row r="8" spans="2:23" ht="36" customHeight="1">
      <c r="B8" s="235" t="s">
        <v>98</v>
      </c>
      <c r="C8" s="236" t="s">
        <v>182</v>
      </c>
      <c r="D8" s="670">
        <f aca="true" t="shared" si="0" ref="D8:I8">D9*0.701</f>
        <v>11283997</v>
      </c>
      <c r="E8" s="670">
        <f t="shared" si="0"/>
        <v>11053866.810569998</v>
      </c>
      <c r="F8" s="670">
        <f>F9*0.701</f>
        <v>3505000</v>
      </c>
      <c r="G8" s="670">
        <f t="shared" si="0"/>
        <v>3505000</v>
      </c>
      <c r="H8" s="670">
        <f t="shared" si="0"/>
        <v>3505000</v>
      </c>
      <c r="I8" s="670">
        <f t="shared" si="0"/>
        <v>3505000</v>
      </c>
      <c r="J8" s="130"/>
      <c r="K8" s="130"/>
      <c r="L8" s="130"/>
      <c r="M8" s="130"/>
      <c r="N8" s="130"/>
      <c r="O8" s="130"/>
      <c r="P8" s="130"/>
      <c r="Q8" s="130"/>
      <c r="R8" s="130"/>
      <c r="S8" s="130"/>
      <c r="T8" s="130"/>
      <c r="U8" s="130"/>
      <c r="V8" s="130"/>
      <c r="W8" s="130"/>
    </row>
    <row r="9" spans="2:23" ht="36" customHeight="1">
      <c r="B9" s="228" t="s">
        <v>99</v>
      </c>
      <c r="C9" s="229" t="s">
        <v>183</v>
      </c>
      <c r="D9" s="684">
        <v>16097000</v>
      </c>
      <c r="E9" s="681">
        <v>15768711.569999998</v>
      </c>
      <c r="F9" s="670">
        <v>5000000</v>
      </c>
      <c r="G9" s="670">
        <v>5000000</v>
      </c>
      <c r="H9" s="670">
        <v>5000000</v>
      </c>
      <c r="I9" s="670">
        <v>5000000</v>
      </c>
      <c r="J9" s="130"/>
      <c r="K9" s="130"/>
      <c r="L9" s="130"/>
      <c r="M9" s="130"/>
      <c r="N9" s="130"/>
      <c r="O9" s="130"/>
      <c r="P9" s="130"/>
      <c r="Q9" s="130"/>
      <c r="R9" s="130"/>
      <c r="S9" s="130"/>
      <c r="T9" s="130"/>
      <c r="U9" s="130"/>
      <c r="V9" s="130"/>
      <c r="W9" s="130"/>
    </row>
    <row r="10" spans="2:23" ht="36" customHeight="1">
      <c r="B10" s="228" t="s">
        <v>100</v>
      </c>
      <c r="C10" s="229" t="s">
        <v>184</v>
      </c>
      <c r="D10" s="680">
        <v>19053200</v>
      </c>
      <c r="E10" s="681">
        <v>18687625.39</v>
      </c>
      <c r="F10" s="671">
        <v>5832500</v>
      </c>
      <c r="G10" s="671">
        <v>5832500</v>
      </c>
      <c r="H10" s="671">
        <v>5832500</v>
      </c>
      <c r="I10" s="671">
        <v>5832500</v>
      </c>
      <c r="J10" s="130"/>
      <c r="K10" s="130"/>
      <c r="L10" s="130"/>
      <c r="M10" s="130"/>
      <c r="N10" s="130"/>
      <c r="O10" s="130"/>
      <c r="P10" s="130"/>
      <c r="Q10" s="130"/>
      <c r="R10" s="130"/>
      <c r="S10" s="130"/>
      <c r="T10" s="130"/>
      <c r="U10" s="130"/>
      <c r="V10" s="130"/>
      <c r="W10" s="130"/>
    </row>
    <row r="11" spans="2:23" ht="36" customHeight="1">
      <c r="B11" s="228" t="s">
        <v>101</v>
      </c>
      <c r="C11" s="229" t="s">
        <v>185</v>
      </c>
      <c r="D11" s="687">
        <v>19</v>
      </c>
      <c r="E11" s="688">
        <v>19</v>
      </c>
      <c r="F11" s="677">
        <v>19</v>
      </c>
      <c r="G11" s="678">
        <v>19</v>
      </c>
      <c r="H11" s="678">
        <v>19</v>
      </c>
      <c r="I11" s="679">
        <v>19</v>
      </c>
      <c r="J11" s="130"/>
      <c r="K11" s="130"/>
      <c r="L11" s="130"/>
      <c r="M11" s="130"/>
      <c r="N11" s="130"/>
      <c r="O11" s="130"/>
      <c r="P11" s="130"/>
      <c r="Q11" s="130"/>
      <c r="R11" s="130"/>
      <c r="S11" s="130"/>
      <c r="T11" s="130"/>
      <c r="U11" s="130"/>
      <c r="V11" s="130"/>
      <c r="W11" s="130"/>
    </row>
    <row r="12" spans="2:23" ht="36" customHeight="1">
      <c r="B12" s="228" t="s">
        <v>186</v>
      </c>
      <c r="C12" s="230" t="s">
        <v>187</v>
      </c>
      <c r="D12" s="687">
        <v>11</v>
      </c>
      <c r="E12" s="688">
        <v>11</v>
      </c>
      <c r="F12" s="677">
        <v>11</v>
      </c>
      <c r="G12" s="677">
        <v>11</v>
      </c>
      <c r="H12" s="677">
        <v>11</v>
      </c>
      <c r="I12" s="679">
        <v>11</v>
      </c>
      <c r="J12" s="130"/>
      <c r="K12" s="130"/>
      <c r="L12" s="130"/>
      <c r="M12" s="130"/>
      <c r="N12" s="130"/>
      <c r="O12" s="130"/>
      <c r="P12" s="130"/>
      <c r="Q12" s="130"/>
      <c r="R12" s="130"/>
      <c r="S12" s="130"/>
      <c r="T12" s="130"/>
      <c r="U12" s="130"/>
      <c r="V12" s="130"/>
      <c r="W12" s="130"/>
    </row>
    <row r="13" spans="2:23" ht="36" customHeight="1">
      <c r="B13" s="228" t="s">
        <v>188</v>
      </c>
      <c r="C13" s="230" t="s">
        <v>189</v>
      </c>
      <c r="D13" s="687">
        <v>8</v>
      </c>
      <c r="E13" s="688">
        <v>8</v>
      </c>
      <c r="F13" s="677">
        <v>8</v>
      </c>
      <c r="G13" s="677">
        <v>8</v>
      </c>
      <c r="H13" s="677">
        <v>8</v>
      </c>
      <c r="I13" s="679">
        <v>8</v>
      </c>
      <c r="J13" s="130"/>
      <c r="K13" s="130"/>
      <c r="L13" s="130"/>
      <c r="M13" s="130"/>
      <c r="N13" s="130"/>
      <c r="O13" s="130"/>
      <c r="P13" s="130"/>
      <c r="Q13" s="130"/>
      <c r="R13" s="130"/>
      <c r="S13" s="130"/>
      <c r="T13" s="130"/>
      <c r="U13" s="130"/>
      <c r="V13" s="130"/>
      <c r="W13" s="130"/>
    </row>
    <row r="14" spans="2:23" ht="36" customHeight="1">
      <c r="B14" s="228" t="s">
        <v>89</v>
      </c>
      <c r="C14" s="231" t="s">
        <v>64</v>
      </c>
      <c r="D14" s="666"/>
      <c r="E14" s="667"/>
      <c r="F14" s="671"/>
      <c r="G14" s="672"/>
      <c r="H14" s="672"/>
      <c r="I14" s="673"/>
      <c r="J14" s="130"/>
      <c r="K14" s="130"/>
      <c r="L14" s="130"/>
      <c r="M14" s="130"/>
      <c r="N14" s="130"/>
      <c r="O14" s="130"/>
      <c r="P14" s="130"/>
      <c r="Q14" s="130"/>
      <c r="R14" s="130"/>
      <c r="S14" s="130"/>
      <c r="T14" s="130"/>
      <c r="U14" s="130"/>
      <c r="V14" s="130"/>
      <c r="W14" s="130"/>
    </row>
    <row r="15" spans="2:23" ht="36" customHeight="1">
      <c r="B15" s="228" t="s">
        <v>90</v>
      </c>
      <c r="C15" s="231" t="s">
        <v>538</v>
      </c>
      <c r="D15" s="666"/>
      <c r="E15" s="667"/>
      <c r="F15" s="671"/>
      <c r="G15" s="672"/>
      <c r="H15" s="672"/>
      <c r="I15" s="673"/>
      <c r="J15" s="130"/>
      <c r="K15" s="130"/>
      <c r="L15" s="130"/>
      <c r="M15" s="130"/>
      <c r="N15" s="130"/>
      <c r="O15" s="130"/>
      <c r="P15" s="130"/>
      <c r="Q15" s="130"/>
      <c r="R15" s="130"/>
      <c r="S15" s="130"/>
      <c r="T15" s="130"/>
      <c r="U15" s="130"/>
      <c r="V15" s="130"/>
      <c r="W15" s="130"/>
    </row>
    <row r="16" spans="2:23" ht="36" customHeight="1">
      <c r="B16" s="228" t="s">
        <v>91</v>
      </c>
      <c r="C16" s="231" t="s">
        <v>65</v>
      </c>
      <c r="D16" s="666"/>
      <c r="E16" s="667"/>
      <c r="F16" s="671"/>
      <c r="G16" s="672"/>
      <c r="H16" s="672"/>
      <c r="I16" s="673"/>
      <c r="J16" s="130"/>
      <c r="K16" s="130"/>
      <c r="L16" s="130"/>
      <c r="M16" s="130"/>
      <c r="N16" s="130"/>
      <c r="O16" s="130"/>
      <c r="P16" s="130"/>
      <c r="Q16" s="130"/>
      <c r="R16" s="130"/>
      <c r="S16" s="130"/>
      <c r="T16" s="130"/>
      <c r="U16" s="130"/>
      <c r="V16" s="130"/>
      <c r="W16" s="130"/>
    </row>
    <row r="17" spans="2:23" ht="36" customHeight="1">
      <c r="B17" s="228" t="s">
        <v>190</v>
      </c>
      <c r="C17" s="231" t="s">
        <v>552</v>
      </c>
      <c r="D17" s="666"/>
      <c r="E17" s="667"/>
      <c r="F17" s="671"/>
      <c r="G17" s="672"/>
      <c r="H17" s="672"/>
      <c r="I17" s="673"/>
      <c r="J17" s="130"/>
      <c r="K17" s="130"/>
      <c r="L17" s="130"/>
      <c r="M17" s="130"/>
      <c r="N17" s="130"/>
      <c r="O17" s="130"/>
      <c r="P17" s="130"/>
      <c r="Q17" s="130"/>
      <c r="R17" s="130"/>
      <c r="S17" s="130"/>
      <c r="T17" s="130"/>
      <c r="U17" s="130"/>
      <c r="V17" s="130"/>
      <c r="W17" s="130"/>
    </row>
    <row r="18" spans="2:23" ht="36" customHeight="1">
      <c r="B18" s="228" t="s">
        <v>92</v>
      </c>
      <c r="C18" s="229" t="s">
        <v>66</v>
      </c>
      <c r="D18" s="680">
        <v>671000</v>
      </c>
      <c r="E18" s="681">
        <v>580000</v>
      </c>
      <c r="F18" s="671">
        <v>175000</v>
      </c>
      <c r="G18" s="672">
        <v>175000</v>
      </c>
      <c r="H18" s="672">
        <v>175000</v>
      </c>
      <c r="I18" s="673">
        <v>175000</v>
      </c>
      <c r="J18" s="130"/>
      <c r="K18" s="130"/>
      <c r="L18" s="130"/>
      <c r="M18" s="130"/>
      <c r="N18" s="130"/>
      <c r="O18" s="130"/>
      <c r="P18" s="130"/>
      <c r="Q18" s="130"/>
      <c r="R18" s="130"/>
      <c r="S18" s="130"/>
      <c r="T18" s="130"/>
      <c r="U18" s="130"/>
      <c r="V18" s="130"/>
      <c r="W18" s="130"/>
    </row>
    <row r="19" spans="2:23" ht="36" customHeight="1">
      <c r="B19" s="228" t="s">
        <v>93</v>
      </c>
      <c r="C19" s="232" t="s">
        <v>537</v>
      </c>
      <c r="D19" s="687">
        <v>1</v>
      </c>
      <c r="E19" s="688">
        <v>1</v>
      </c>
      <c r="F19" s="677">
        <v>1</v>
      </c>
      <c r="G19" s="678">
        <v>1</v>
      </c>
      <c r="H19" s="678">
        <v>1</v>
      </c>
      <c r="I19" s="679">
        <v>1</v>
      </c>
      <c r="J19" s="130"/>
      <c r="K19" s="130"/>
      <c r="L19" s="130"/>
      <c r="M19" s="130"/>
      <c r="N19" s="130"/>
      <c r="O19" s="130"/>
      <c r="P19" s="130"/>
      <c r="Q19" s="130"/>
      <c r="R19" s="130"/>
      <c r="S19" s="130"/>
      <c r="T19" s="130"/>
      <c r="U19" s="130"/>
      <c r="V19" s="130"/>
      <c r="W19" s="130"/>
    </row>
    <row r="20" spans="2:23" ht="36" customHeight="1">
      <c r="B20" s="228" t="s">
        <v>94</v>
      </c>
      <c r="C20" s="229" t="s">
        <v>67</v>
      </c>
      <c r="D20" s="687"/>
      <c r="E20" s="688"/>
      <c r="F20" s="671"/>
      <c r="G20" s="672"/>
      <c r="H20" s="672"/>
      <c r="I20" s="673"/>
      <c r="J20" s="130"/>
      <c r="K20" s="130"/>
      <c r="L20" s="130"/>
      <c r="M20" s="130"/>
      <c r="N20" s="130"/>
      <c r="O20" s="130"/>
      <c r="P20" s="130"/>
      <c r="Q20" s="130"/>
      <c r="R20" s="130"/>
      <c r="S20" s="130"/>
      <c r="T20" s="130"/>
      <c r="U20" s="130"/>
      <c r="V20" s="130"/>
      <c r="W20" s="130"/>
    </row>
    <row r="21" spans="2:23" ht="36" customHeight="1">
      <c r="B21" s="228" t="s">
        <v>95</v>
      </c>
      <c r="C21" s="231" t="s">
        <v>551</v>
      </c>
      <c r="D21" s="666"/>
      <c r="E21" s="667"/>
      <c r="F21" s="671"/>
      <c r="G21" s="672"/>
      <c r="H21" s="672"/>
      <c r="I21" s="673"/>
      <c r="J21" s="130"/>
      <c r="K21" s="130"/>
      <c r="L21" s="130"/>
      <c r="M21" s="130"/>
      <c r="N21" s="130"/>
      <c r="O21" s="130"/>
      <c r="P21" s="130"/>
      <c r="Q21" s="130"/>
      <c r="R21" s="130"/>
      <c r="S21" s="130"/>
      <c r="T21" s="130"/>
      <c r="U21" s="130"/>
      <c r="V21" s="130"/>
      <c r="W21" s="130"/>
    </row>
    <row r="22" spans="2:23" ht="36" customHeight="1">
      <c r="B22" s="228" t="s">
        <v>156</v>
      </c>
      <c r="C22" s="229" t="s">
        <v>106</v>
      </c>
      <c r="D22" s="666"/>
      <c r="E22" s="667"/>
      <c r="F22" s="671"/>
      <c r="G22" s="672"/>
      <c r="H22" s="672"/>
      <c r="I22" s="673"/>
      <c r="J22" s="130"/>
      <c r="K22" s="130"/>
      <c r="L22" s="130"/>
      <c r="M22" s="130"/>
      <c r="N22" s="130"/>
      <c r="O22" s="130"/>
      <c r="P22" s="130"/>
      <c r="Q22" s="130"/>
      <c r="R22" s="130"/>
      <c r="S22" s="130"/>
      <c r="T22" s="130"/>
      <c r="U22" s="130"/>
      <c r="V22" s="130"/>
      <c r="W22" s="130"/>
    </row>
    <row r="23" spans="2:23" ht="36" customHeight="1">
      <c r="B23" s="228" t="s">
        <v>46</v>
      </c>
      <c r="C23" s="229" t="s">
        <v>555</v>
      </c>
      <c r="D23" s="666"/>
      <c r="E23" s="667"/>
      <c r="F23" s="671"/>
      <c r="G23" s="672"/>
      <c r="H23" s="672"/>
      <c r="I23" s="673"/>
      <c r="J23" s="130"/>
      <c r="K23" s="130"/>
      <c r="L23" s="130"/>
      <c r="M23" s="130"/>
      <c r="N23" s="130"/>
      <c r="O23" s="130"/>
      <c r="P23" s="130"/>
      <c r="Q23" s="130"/>
      <c r="R23" s="130"/>
      <c r="S23" s="130"/>
      <c r="T23" s="130"/>
      <c r="U23" s="130"/>
      <c r="V23" s="130"/>
      <c r="W23" s="130"/>
    </row>
    <row r="24" spans="2:23" ht="36" customHeight="1">
      <c r="B24" s="228" t="s">
        <v>158</v>
      </c>
      <c r="C24" s="229" t="s">
        <v>688</v>
      </c>
      <c r="D24" s="680">
        <v>1318000</v>
      </c>
      <c r="E24" s="680">
        <v>1318000</v>
      </c>
      <c r="F24" s="671">
        <v>329500</v>
      </c>
      <c r="G24" s="672">
        <v>329500</v>
      </c>
      <c r="H24" s="672">
        <v>329500</v>
      </c>
      <c r="I24" s="673">
        <v>329500</v>
      </c>
      <c r="J24" s="130"/>
      <c r="K24" s="130"/>
      <c r="L24" s="130"/>
      <c r="M24" s="130"/>
      <c r="N24" s="130"/>
      <c r="O24" s="130"/>
      <c r="P24" s="130"/>
      <c r="Q24" s="130"/>
      <c r="R24" s="130"/>
      <c r="S24" s="130"/>
      <c r="T24" s="130"/>
      <c r="U24" s="130"/>
      <c r="V24" s="130"/>
      <c r="W24" s="130"/>
    </row>
    <row r="25" spans="2:23" ht="36" customHeight="1">
      <c r="B25" s="228" t="s">
        <v>191</v>
      </c>
      <c r="C25" s="229" t="s">
        <v>687</v>
      </c>
      <c r="D25" s="677">
        <v>3</v>
      </c>
      <c r="E25" s="677">
        <v>3</v>
      </c>
      <c r="F25" s="677">
        <v>3</v>
      </c>
      <c r="G25" s="678">
        <v>3</v>
      </c>
      <c r="H25" s="678">
        <v>3</v>
      </c>
      <c r="I25" s="679">
        <v>3</v>
      </c>
      <c r="J25" s="130"/>
      <c r="K25" s="130"/>
      <c r="L25" s="130"/>
      <c r="M25" s="130"/>
      <c r="N25" s="130"/>
      <c r="O25" s="130"/>
      <c r="P25" s="130"/>
      <c r="Q25" s="130"/>
      <c r="R25" s="130"/>
      <c r="S25" s="130"/>
      <c r="T25" s="130"/>
      <c r="U25" s="130"/>
      <c r="V25" s="130"/>
      <c r="W25" s="130"/>
    </row>
    <row r="26" spans="2:23" ht="36" customHeight="1">
      <c r="B26" s="228" t="s">
        <v>192</v>
      </c>
      <c r="C26" s="229" t="s">
        <v>517</v>
      </c>
      <c r="D26" s="666"/>
      <c r="E26" s="667"/>
      <c r="F26" s="671"/>
      <c r="G26" s="672"/>
      <c r="H26" s="672"/>
      <c r="I26" s="673"/>
      <c r="J26" s="130"/>
      <c r="K26" s="130"/>
      <c r="L26" s="130"/>
      <c r="M26" s="130"/>
      <c r="N26" s="130"/>
      <c r="O26" s="130"/>
      <c r="P26" s="130"/>
      <c r="Q26" s="130"/>
      <c r="R26" s="130"/>
      <c r="S26" s="130"/>
      <c r="T26" s="130"/>
      <c r="U26" s="130"/>
      <c r="V26" s="130"/>
      <c r="W26" s="130"/>
    </row>
    <row r="27" spans="2:23" ht="36" customHeight="1">
      <c r="B27" s="228" t="s">
        <v>193</v>
      </c>
      <c r="C27" s="229" t="s">
        <v>554</v>
      </c>
      <c r="D27" s="666"/>
      <c r="E27" s="667"/>
      <c r="F27" s="671"/>
      <c r="G27" s="672"/>
      <c r="H27" s="672"/>
      <c r="I27" s="673"/>
      <c r="J27" s="130"/>
      <c r="K27" s="130"/>
      <c r="L27" s="130"/>
      <c r="M27" s="130"/>
      <c r="N27" s="130"/>
      <c r="O27" s="130"/>
      <c r="P27" s="130"/>
      <c r="Q27" s="130"/>
      <c r="R27" s="130"/>
      <c r="S27" s="130"/>
      <c r="T27" s="130"/>
      <c r="U27" s="130"/>
      <c r="V27" s="130"/>
      <c r="W27" s="130"/>
    </row>
    <row r="28" spans="2:23" ht="36" customHeight="1">
      <c r="B28" s="228" t="s">
        <v>194</v>
      </c>
      <c r="C28" s="229" t="s">
        <v>68</v>
      </c>
      <c r="D28" s="666"/>
      <c r="E28" s="667"/>
      <c r="F28" s="671"/>
      <c r="G28" s="672"/>
      <c r="H28" s="672"/>
      <c r="I28" s="673"/>
      <c r="J28" s="130"/>
      <c r="K28" s="130"/>
      <c r="L28" s="130"/>
      <c r="M28" s="130"/>
      <c r="N28" s="130"/>
      <c r="O28" s="130"/>
      <c r="P28" s="130"/>
      <c r="Q28" s="130"/>
      <c r="R28" s="130"/>
      <c r="S28" s="130"/>
      <c r="T28" s="130"/>
      <c r="U28" s="130"/>
      <c r="V28" s="130"/>
      <c r="W28" s="130"/>
    </row>
    <row r="29" spans="2:23" ht="36" customHeight="1">
      <c r="B29" s="228" t="s">
        <v>195</v>
      </c>
      <c r="C29" s="229" t="s">
        <v>49</v>
      </c>
      <c r="D29" s="666"/>
      <c r="E29" s="667"/>
      <c r="F29" s="671"/>
      <c r="G29" s="672"/>
      <c r="H29" s="672"/>
      <c r="I29" s="673"/>
      <c r="J29" s="130"/>
      <c r="K29" s="130"/>
      <c r="L29" s="130"/>
      <c r="M29" s="130"/>
      <c r="N29" s="130"/>
      <c r="O29" s="130"/>
      <c r="P29" s="130"/>
      <c r="Q29" s="130"/>
      <c r="R29" s="130"/>
      <c r="S29" s="130"/>
      <c r="T29" s="130"/>
      <c r="U29" s="130"/>
      <c r="V29" s="130"/>
      <c r="W29" s="130"/>
    </row>
    <row r="30" spans="2:23" ht="36" customHeight="1">
      <c r="B30" s="228" t="s">
        <v>160</v>
      </c>
      <c r="C30" s="233" t="s">
        <v>50</v>
      </c>
      <c r="D30" s="666"/>
      <c r="E30" s="667"/>
      <c r="F30" s="671"/>
      <c r="G30" s="672"/>
      <c r="H30" s="672"/>
      <c r="I30" s="673"/>
      <c r="J30" s="130"/>
      <c r="K30" s="130"/>
      <c r="L30" s="130"/>
      <c r="M30" s="130"/>
      <c r="N30" s="130"/>
      <c r="O30" s="130"/>
      <c r="P30" s="130"/>
      <c r="Q30" s="130"/>
      <c r="R30" s="130"/>
      <c r="S30" s="130"/>
      <c r="T30" s="130"/>
      <c r="U30" s="130"/>
      <c r="V30" s="130"/>
      <c r="W30" s="130"/>
    </row>
    <row r="31" spans="2:23" ht="36" customHeight="1">
      <c r="B31" s="228" t="s">
        <v>161</v>
      </c>
      <c r="C31" s="229" t="s">
        <v>69</v>
      </c>
      <c r="D31" s="666"/>
      <c r="E31" s="667"/>
      <c r="F31" s="671"/>
      <c r="G31" s="672"/>
      <c r="H31" s="672"/>
      <c r="I31" s="673"/>
      <c r="J31" s="130"/>
      <c r="K31" s="130"/>
      <c r="L31" s="130"/>
      <c r="M31" s="130"/>
      <c r="N31" s="130"/>
      <c r="O31" s="130"/>
      <c r="P31" s="130"/>
      <c r="Q31" s="130"/>
      <c r="R31" s="130"/>
      <c r="S31" s="130"/>
      <c r="T31" s="130"/>
      <c r="U31" s="130"/>
      <c r="V31" s="130"/>
      <c r="W31" s="130"/>
    </row>
    <row r="32" spans="2:23" ht="36" customHeight="1">
      <c r="B32" s="228" t="s">
        <v>516</v>
      </c>
      <c r="C32" s="229" t="s">
        <v>775</v>
      </c>
      <c r="D32" s="666"/>
      <c r="E32" s="667"/>
      <c r="F32" s="671"/>
      <c r="G32" s="672"/>
      <c r="H32" s="672"/>
      <c r="I32" s="673"/>
      <c r="J32" s="130"/>
      <c r="K32" s="130"/>
      <c r="L32" s="130"/>
      <c r="M32" s="130"/>
      <c r="N32" s="130"/>
      <c r="O32" s="130"/>
      <c r="P32" s="130"/>
      <c r="Q32" s="130"/>
      <c r="R32" s="130"/>
      <c r="S32" s="130"/>
      <c r="T32" s="130"/>
      <c r="U32" s="130"/>
      <c r="V32" s="130"/>
      <c r="W32" s="130"/>
    </row>
    <row r="33" spans="2:23" ht="36" customHeight="1">
      <c r="B33" s="228" t="s">
        <v>47</v>
      </c>
      <c r="C33" s="229" t="s">
        <v>70</v>
      </c>
      <c r="D33" s="684">
        <v>0</v>
      </c>
      <c r="E33" s="685">
        <v>0</v>
      </c>
      <c r="F33" s="671">
        <v>460000</v>
      </c>
      <c r="G33" s="672"/>
      <c r="H33" s="672"/>
      <c r="I33" s="673"/>
      <c r="J33" s="130"/>
      <c r="K33" s="130"/>
      <c r="L33" s="130"/>
      <c r="M33" s="130"/>
      <c r="N33" s="130"/>
      <c r="O33" s="130"/>
      <c r="P33" s="130"/>
      <c r="Q33" s="130"/>
      <c r="R33" s="130"/>
      <c r="S33" s="130"/>
      <c r="T33" s="130"/>
      <c r="U33" s="130"/>
      <c r="V33" s="130"/>
      <c r="W33" s="130"/>
    </row>
    <row r="34" spans="2:23" ht="36" customHeight="1">
      <c r="B34" s="228" t="s">
        <v>196</v>
      </c>
      <c r="C34" s="229" t="s">
        <v>835</v>
      </c>
      <c r="D34" s="684">
        <v>0</v>
      </c>
      <c r="E34" s="685">
        <v>0</v>
      </c>
      <c r="F34" s="677">
        <v>6</v>
      </c>
      <c r="G34" s="672"/>
      <c r="H34" s="672"/>
      <c r="I34" s="673"/>
      <c r="J34" s="130"/>
      <c r="K34" s="130"/>
      <c r="L34" s="130"/>
      <c r="M34" s="130"/>
      <c r="N34" s="130"/>
      <c r="O34" s="130"/>
      <c r="P34" s="130"/>
      <c r="Q34" s="130"/>
      <c r="R34" s="130"/>
      <c r="S34" s="130"/>
      <c r="T34" s="130"/>
      <c r="U34" s="130"/>
      <c r="V34" s="130"/>
      <c r="W34" s="130"/>
    </row>
    <row r="35" spans="2:23" ht="36" customHeight="1">
      <c r="B35" s="228" t="s">
        <v>197</v>
      </c>
      <c r="C35" s="229" t="s">
        <v>71</v>
      </c>
      <c r="D35" s="666"/>
      <c r="E35" s="667"/>
      <c r="F35" s="671"/>
      <c r="G35" s="672"/>
      <c r="H35" s="672"/>
      <c r="I35" s="673"/>
      <c r="J35" s="130"/>
      <c r="K35" s="130"/>
      <c r="L35" s="130"/>
      <c r="M35" s="130"/>
      <c r="N35" s="130"/>
      <c r="O35" s="130"/>
      <c r="P35" s="130"/>
      <c r="Q35" s="130"/>
      <c r="R35" s="130"/>
      <c r="S35" s="130"/>
      <c r="T35" s="130"/>
      <c r="U35" s="130"/>
      <c r="V35" s="130"/>
      <c r="W35" s="130"/>
    </row>
    <row r="36" spans="2:23" ht="36" customHeight="1">
      <c r="B36" s="228" t="s">
        <v>162</v>
      </c>
      <c r="C36" s="229" t="s">
        <v>72</v>
      </c>
      <c r="D36" s="680">
        <v>150000</v>
      </c>
      <c r="E36" s="681">
        <v>15000</v>
      </c>
      <c r="F36" s="680">
        <v>100000</v>
      </c>
      <c r="G36" s="682">
        <v>15000</v>
      </c>
      <c r="H36" s="682">
        <v>15000</v>
      </c>
      <c r="I36" s="683">
        <v>20000</v>
      </c>
      <c r="J36" s="130"/>
      <c r="K36" s="130"/>
      <c r="L36" s="130"/>
      <c r="M36" s="130"/>
      <c r="N36" s="130"/>
      <c r="O36" s="130"/>
      <c r="P36" s="130"/>
      <c r="Q36" s="130"/>
      <c r="R36" s="130"/>
      <c r="S36" s="130"/>
      <c r="T36" s="130"/>
      <c r="U36" s="130"/>
      <c r="V36" s="130"/>
      <c r="W36" s="130"/>
    </row>
    <row r="37" spans="2:23" ht="36" customHeight="1">
      <c r="B37" s="228" t="s">
        <v>198</v>
      </c>
      <c r="C37" s="229" t="s">
        <v>73</v>
      </c>
      <c r="D37" s="666"/>
      <c r="E37" s="667"/>
      <c r="F37" s="671"/>
      <c r="G37" s="672"/>
      <c r="H37" s="672"/>
      <c r="I37" s="673"/>
      <c r="J37" s="130"/>
      <c r="K37" s="130"/>
      <c r="L37" s="130"/>
      <c r="M37" s="130"/>
      <c r="N37" s="130"/>
      <c r="O37" s="130"/>
      <c r="P37" s="130"/>
      <c r="Q37" s="130"/>
      <c r="R37" s="130"/>
      <c r="S37" s="130"/>
      <c r="T37" s="130"/>
      <c r="U37" s="130"/>
      <c r="V37" s="130"/>
      <c r="W37" s="130"/>
    </row>
    <row r="38" spans="2:23" ht="36" customHeight="1" thickBot="1">
      <c r="B38" s="686" t="s">
        <v>776</v>
      </c>
      <c r="C38" s="234" t="s">
        <v>74</v>
      </c>
      <c r="D38" s="668"/>
      <c r="E38" s="669"/>
      <c r="F38" s="674"/>
      <c r="G38" s="675"/>
      <c r="H38" s="675"/>
      <c r="I38" s="676"/>
      <c r="J38" s="130"/>
      <c r="K38" s="130"/>
      <c r="L38" s="130"/>
      <c r="M38" s="130"/>
      <c r="N38" s="130"/>
      <c r="O38" s="130"/>
      <c r="P38" s="130"/>
      <c r="Q38" s="130"/>
      <c r="R38" s="130"/>
      <c r="S38" s="130"/>
      <c r="T38" s="130"/>
      <c r="U38" s="130"/>
      <c r="V38" s="130"/>
      <c r="W38" s="130"/>
    </row>
    <row r="39" spans="2:23" ht="15.75">
      <c r="B39" s="129"/>
      <c r="C39" s="131"/>
      <c r="D39" s="131"/>
      <c r="E39" s="131"/>
      <c r="F39" s="131"/>
      <c r="G39" s="131"/>
      <c r="H39" s="131"/>
      <c r="I39" s="131"/>
      <c r="J39" s="130"/>
      <c r="K39" s="130"/>
      <c r="L39" s="130"/>
      <c r="M39" s="130"/>
      <c r="N39" s="130"/>
      <c r="O39" s="130"/>
      <c r="P39" s="130"/>
      <c r="Q39" s="130"/>
      <c r="R39" s="130"/>
      <c r="S39" s="130"/>
      <c r="T39" s="130"/>
      <c r="U39" s="130"/>
      <c r="V39" s="130"/>
      <c r="W39" s="130"/>
    </row>
    <row r="40" spans="2:23" ht="19.5" customHeight="1">
      <c r="B40" s="129"/>
      <c r="C40" s="1573" t="s">
        <v>556</v>
      </c>
      <c r="D40" s="1573"/>
      <c r="E40" s="133"/>
      <c r="F40" s="129"/>
      <c r="G40" s="129"/>
      <c r="H40" s="130"/>
      <c r="I40" s="130"/>
      <c r="J40" s="130"/>
      <c r="K40" s="130"/>
      <c r="L40" s="130"/>
      <c r="M40" s="130"/>
      <c r="N40" s="130"/>
      <c r="O40" s="130"/>
      <c r="P40" s="130"/>
      <c r="Q40" s="130"/>
      <c r="R40" s="130"/>
      <c r="S40" s="130"/>
      <c r="T40" s="130"/>
      <c r="U40" s="130"/>
      <c r="V40" s="130"/>
      <c r="W40" s="130"/>
    </row>
    <row r="41" spans="2:23" ht="18.75" customHeight="1">
      <c r="B41" s="129"/>
      <c r="C41" s="1572" t="s">
        <v>553</v>
      </c>
      <c r="D41" s="1572"/>
      <c r="E41" s="1572"/>
      <c r="F41" s="131"/>
      <c r="G41" s="131"/>
      <c r="H41" s="131"/>
      <c r="I41" s="131"/>
      <c r="J41" s="130"/>
      <c r="K41" s="130"/>
      <c r="L41" s="130"/>
      <c r="M41" s="130"/>
      <c r="N41" s="130"/>
      <c r="O41" s="130"/>
      <c r="P41" s="130"/>
      <c r="Q41" s="130"/>
      <c r="R41" s="130"/>
      <c r="S41" s="130"/>
      <c r="T41" s="130"/>
      <c r="U41" s="130"/>
      <c r="V41" s="130"/>
      <c r="W41" s="130"/>
    </row>
    <row r="42" spans="2:23" ht="15.75">
      <c r="B42" s="129"/>
      <c r="C42" s="131"/>
      <c r="D42" s="131"/>
      <c r="E42" s="131"/>
      <c r="F42" s="131"/>
      <c r="G42" s="131"/>
      <c r="H42" s="131"/>
      <c r="I42" s="131"/>
      <c r="J42" s="130"/>
      <c r="K42" s="130"/>
      <c r="L42" s="130"/>
      <c r="M42" s="130"/>
      <c r="N42" s="130"/>
      <c r="O42" s="130"/>
      <c r="P42" s="130"/>
      <c r="Q42" s="130"/>
      <c r="R42" s="130"/>
      <c r="S42" s="130"/>
      <c r="T42" s="130"/>
      <c r="U42" s="130"/>
      <c r="V42" s="130"/>
      <c r="W42" s="130"/>
    </row>
    <row r="43" spans="3:23" ht="24" customHeight="1">
      <c r="C43" s="132"/>
      <c r="D43" s="130"/>
      <c r="E43" s="130"/>
      <c r="F43" s="130"/>
      <c r="G43" s="130"/>
      <c r="H43" s="130"/>
      <c r="I43" s="130"/>
      <c r="J43" s="130"/>
      <c r="K43" s="130"/>
      <c r="L43" s="130"/>
      <c r="M43" s="130"/>
      <c r="N43" s="130"/>
      <c r="O43" s="130"/>
      <c r="P43" s="130"/>
      <c r="Q43" s="130"/>
      <c r="R43" s="130"/>
      <c r="S43" s="130"/>
      <c r="T43" s="130"/>
      <c r="U43" s="130"/>
      <c r="V43" s="130"/>
      <c r="W43" s="130"/>
    </row>
    <row r="44" spans="2:23" ht="15.75">
      <c r="B44" s="129"/>
      <c r="C44" s="131"/>
      <c r="D44" s="130"/>
      <c r="E44" s="130"/>
      <c r="F44" s="130"/>
      <c r="G44" s="130"/>
      <c r="H44" s="130"/>
      <c r="I44" s="130"/>
      <c r="J44" s="130"/>
      <c r="K44" s="130"/>
      <c r="L44" s="130"/>
      <c r="M44" s="130"/>
      <c r="N44" s="130"/>
      <c r="O44" s="130"/>
      <c r="P44" s="130"/>
      <c r="Q44" s="130"/>
      <c r="R44" s="130"/>
      <c r="S44" s="130"/>
      <c r="T44" s="130"/>
      <c r="U44" s="130"/>
      <c r="V44" s="130"/>
      <c r="W44" s="130"/>
    </row>
    <row r="45" spans="2:23" ht="15.75">
      <c r="B45" s="129"/>
      <c r="C45" s="130"/>
      <c r="D45" s="130"/>
      <c r="E45" s="130"/>
      <c r="F45" s="130"/>
      <c r="G45" s="130"/>
      <c r="H45" s="130"/>
      <c r="I45" s="130"/>
      <c r="J45" s="130"/>
      <c r="K45" s="130"/>
      <c r="L45" s="130"/>
      <c r="M45" s="130"/>
      <c r="N45" s="130"/>
      <c r="O45" s="130"/>
      <c r="P45" s="130"/>
      <c r="Q45" s="130"/>
      <c r="R45" s="130"/>
      <c r="S45" s="130"/>
      <c r="T45" s="130"/>
      <c r="U45" s="130"/>
      <c r="V45" s="130"/>
      <c r="W45" s="130"/>
    </row>
    <row r="46" spans="2:23" ht="15.75">
      <c r="B46" s="129"/>
      <c r="C46" s="130"/>
      <c r="D46" s="131"/>
      <c r="E46" s="131"/>
      <c r="F46" s="131"/>
      <c r="G46" s="131"/>
      <c r="H46" s="131"/>
      <c r="I46" s="131"/>
      <c r="J46" s="130"/>
      <c r="K46" s="130"/>
      <c r="L46" s="130"/>
      <c r="M46" s="130"/>
      <c r="N46" s="130"/>
      <c r="O46" s="130"/>
      <c r="P46" s="130"/>
      <c r="Q46" s="130"/>
      <c r="R46" s="130"/>
      <c r="S46" s="130"/>
      <c r="T46" s="130"/>
      <c r="U46" s="130"/>
      <c r="V46" s="130"/>
      <c r="W46" s="130"/>
    </row>
    <row r="47" spans="2:23" ht="15.75">
      <c r="B47" s="129"/>
      <c r="C47" s="130"/>
      <c r="D47" s="131"/>
      <c r="E47" s="131"/>
      <c r="F47" s="131"/>
      <c r="G47" s="131"/>
      <c r="H47" s="131"/>
      <c r="I47" s="131"/>
      <c r="J47" s="130"/>
      <c r="K47" s="130"/>
      <c r="L47" s="130"/>
      <c r="M47" s="130"/>
      <c r="N47" s="130"/>
      <c r="O47" s="130"/>
      <c r="P47" s="130"/>
      <c r="Q47" s="130"/>
      <c r="R47" s="130"/>
      <c r="S47" s="130"/>
      <c r="T47" s="130"/>
      <c r="U47" s="130"/>
      <c r="V47" s="130"/>
      <c r="W47" s="130"/>
    </row>
    <row r="48" spans="2:23" ht="15.75">
      <c r="B48" s="129"/>
      <c r="C48" s="131"/>
      <c r="D48" s="131"/>
      <c r="E48" s="131"/>
      <c r="F48" s="131"/>
      <c r="G48" s="131"/>
      <c r="H48" s="131"/>
      <c r="I48" s="131"/>
      <c r="J48" s="130"/>
      <c r="K48" s="130"/>
      <c r="L48" s="130"/>
      <c r="M48" s="130"/>
      <c r="N48" s="130"/>
      <c r="O48" s="130"/>
      <c r="P48" s="130"/>
      <c r="Q48" s="130"/>
      <c r="R48" s="130"/>
      <c r="S48" s="130"/>
      <c r="T48" s="130"/>
      <c r="U48" s="130"/>
      <c r="V48" s="130"/>
      <c r="W48" s="130"/>
    </row>
    <row r="49" spans="2:23" ht="15.75">
      <c r="B49" s="129"/>
      <c r="C49" s="131"/>
      <c r="D49" s="131"/>
      <c r="E49" s="131"/>
      <c r="F49" s="131"/>
      <c r="G49" s="131"/>
      <c r="H49" s="131"/>
      <c r="I49" s="131"/>
      <c r="J49" s="130"/>
      <c r="K49" s="130"/>
      <c r="L49" s="130"/>
      <c r="M49" s="130"/>
      <c r="N49" s="130"/>
      <c r="O49" s="130"/>
      <c r="P49" s="130"/>
      <c r="Q49" s="130"/>
      <c r="R49" s="130"/>
      <c r="S49" s="130"/>
      <c r="T49" s="130"/>
      <c r="U49" s="130"/>
      <c r="V49" s="130"/>
      <c r="W49" s="130"/>
    </row>
    <row r="50" spans="2:23" ht="15.75">
      <c r="B50" s="129"/>
      <c r="C50" s="131"/>
      <c r="D50" s="131"/>
      <c r="E50" s="131"/>
      <c r="F50" s="131"/>
      <c r="G50" s="131"/>
      <c r="H50" s="131"/>
      <c r="I50" s="131"/>
      <c r="J50" s="130"/>
      <c r="K50" s="130"/>
      <c r="L50" s="130"/>
      <c r="M50" s="130"/>
      <c r="N50" s="130"/>
      <c r="O50" s="130"/>
      <c r="P50" s="130"/>
      <c r="Q50" s="130"/>
      <c r="R50" s="130"/>
      <c r="S50" s="130"/>
      <c r="T50" s="130"/>
      <c r="U50" s="130"/>
      <c r="V50" s="130"/>
      <c r="W50" s="130"/>
    </row>
    <row r="51" spans="2:15" ht="15.75">
      <c r="B51" s="129"/>
      <c r="C51" s="131"/>
      <c r="D51" s="131"/>
      <c r="E51" s="131"/>
      <c r="F51" s="131"/>
      <c r="G51" s="131"/>
      <c r="H51" s="131"/>
      <c r="I51" s="131"/>
      <c r="J51" s="130"/>
      <c r="K51" s="130"/>
      <c r="L51" s="130"/>
      <c r="M51" s="130"/>
      <c r="N51" s="130"/>
      <c r="O51" s="130"/>
    </row>
    <row r="52" spans="2:15" ht="15.75">
      <c r="B52" s="129"/>
      <c r="C52" s="131"/>
      <c r="D52" s="130"/>
      <c r="E52" s="130"/>
      <c r="F52" s="130"/>
      <c r="G52" s="130"/>
      <c r="H52" s="130"/>
      <c r="I52" s="130"/>
      <c r="J52" s="130"/>
      <c r="K52" s="130"/>
      <c r="L52" s="130"/>
      <c r="M52" s="130"/>
      <c r="N52" s="130"/>
      <c r="O52" s="130"/>
    </row>
    <row r="53" spans="2:15" ht="15.75">
      <c r="B53" s="129"/>
      <c r="C53" s="131"/>
      <c r="D53" s="130"/>
      <c r="E53" s="130"/>
      <c r="F53" s="130"/>
      <c r="G53" s="130"/>
      <c r="H53" s="130"/>
      <c r="I53" s="130"/>
      <c r="J53" s="130"/>
      <c r="K53" s="130"/>
      <c r="L53" s="130"/>
      <c r="M53" s="130"/>
      <c r="N53" s="130"/>
      <c r="O53" s="130"/>
    </row>
    <row r="54" spans="2:15" ht="15.75">
      <c r="B54" s="129"/>
      <c r="C54" s="130"/>
      <c r="D54" s="130"/>
      <c r="E54" s="130"/>
      <c r="F54" s="130"/>
      <c r="G54" s="130"/>
      <c r="H54" s="130"/>
      <c r="I54" s="130"/>
      <c r="J54" s="130"/>
      <c r="K54" s="130"/>
      <c r="L54" s="130"/>
      <c r="M54" s="130"/>
      <c r="N54" s="130"/>
      <c r="O54" s="130"/>
    </row>
    <row r="55" spans="2:15" ht="15.75">
      <c r="B55" s="129"/>
      <c r="C55" s="130"/>
      <c r="D55" s="131"/>
      <c r="E55" s="131"/>
      <c r="F55" s="131"/>
      <c r="G55" s="131"/>
      <c r="H55" s="131"/>
      <c r="I55" s="131"/>
      <c r="J55" s="130"/>
      <c r="K55" s="130"/>
      <c r="L55" s="130"/>
      <c r="M55" s="130"/>
      <c r="N55" s="130"/>
      <c r="O55" s="130"/>
    </row>
    <row r="56" spans="2:15" ht="15.75">
      <c r="B56" s="129"/>
      <c r="C56" s="130"/>
      <c r="D56" s="131"/>
      <c r="E56" s="131"/>
      <c r="F56" s="131"/>
      <c r="G56" s="131"/>
      <c r="H56" s="131"/>
      <c r="I56" s="131"/>
      <c r="J56" s="130"/>
      <c r="K56" s="130"/>
      <c r="L56" s="130"/>
      <c r="M56" s="130"/>
      <c r="N56" s="130"/>
      <c r="O56" s="130"/>
    </row>
    <row r="57" spans="2:15" ht="15.75">
      <c r="B57" s="129"/>
      <c r="C57" s="131"/>
      <c r="D57" s="131"/>
      <c r="E57" s="131"/>
      <c r="F57" s="131"/>
      <c r="G57" s="131"/>
      <c r="H57" s="131"/>
      <c r="I57" s="131"/>
      <c r="J57" s="130"/>
      <c r="K57" s="130"/>
      <c r="L57" s="130"/>
      <c r="M57" s="130"/>
      <c r="N57" s="130"/>
      <c r="O57" s="130"/>
    </row>
    <row r="58" spans="2:15" ht="15.75">
      <c r="B58" s="129"/>
      <c r="C58" s="131"/>
      <c r="D58" s="131"/>
      <c r="E58" s="131"/>
      <c r="F58" s="131"/>
      <c r="G58" s="131"/>
      <c r="H58" s="131"/>
      <c r="I58" s="131"/>
      <c r="J58" s="130"/>
      <c r="K58" s="130"/>
      <c r="L58" s="130"/>
      <c r="M58" s="130"/>
      <c r="N58" s="130"/>
      <c r="O58" s="130"/>
    </row>
    <row r="59" spans="2:15" ht="15.75">
      <c r="B59" s="129"/>
      <c r="C59" s="131"/>
      <c r="D59" s="130"/>
      <c r="E59" s="130"/>
      <c r="F59" s="130"/>
      <c r="G59" s="130"/>
      <c r="H59" s="130"/>
      <c r="I59" s="130"/>
      <c r="J59" s="130"/>
      <c r="K59" s="130"/>
      <c r="L59" s="130"/>
      <c r="M59" s="130"/>
      <c r="N59" s="130"/>
      <c r="O59" s="130"/>
    </row>
    <row r="60" spans="2:15" ht="15.75">
      <c r="B60" s="129"/>
      <c r="C60" s="131"/>
      <c r="D60" s="130"/>
      <c r="E60" s="130"/>
      <c r="F60" s="130"/>
      <c r="G60" s="130"/>
      <c r="H60" s="130"/>
      <c r="I60" s="130"/>
      <c r="J60" s="130"/>
      <c r="K60" s="130"/>
      <c r="L60" s="130"/>
      <c r="M60" s="130"/>
      <c r="N60" s="130"/>
      <c r="O60" s="130"/>
    </row>
    <row r="61" spans="2:15" ht="15.75">
      <c r="B61" s="130"/>
      <c r="C61" s="130"/>
      <c r="D61" s="130"/>
      <c r="E61" s="130"/>
      <c r="F61" s="130"/>
      <c r="G61" s="130"/>
      <c r="H61" s="130"/>
      <c r="I61" s="130"/>
      <c r="J61" s="130"/>
      <c r="K61" s="130"/>
      <c r="L61" s="130"/>
      <c r="M61" s="130"/>
      <c r="N61" s="130"/>
      <c r="O61" s="130"/>
    </row>
    <row r="62" spans="2:15" ht="15.75">
      <c r="B62" s="130"/>
      <c r="C62" s="130"/>
      <c r="D62" s="130"/>
      <c r="E62" s="130"/>
      <c r="F62" s="130"/>
      <c r="G62" s="130"/>
      <c r="H62" s="130"/>
      <c r="I62" s="130"/>
      <c r="J62" s="130"/>
      <c r="K62" s="130"/>
      <c r="L62" s="130"/>
      <c r="M62" s="130"/>
      <c r="N62" s="130"/>
      <c r="O62" s="130"/>
    </row>
    <row r="63" spans="2:15" ht="15.75">
      <c r="B63" s="130"/>
      <c r="C63" s="130"/>
      <c r="D63" s="130"/>
      <c r="E63" s="130"/>
      <c r="F63" s="130"/>
      <c r="G63" s="130"/>
      <c r="H63" s="130"/>
      <c r="I63" s="130"/>
      <c r="J63" s="130"/>
      <c r="K63" s="130"/>
      <c r="L63" s="130"/>
      <c r="M63" s="130"/>
      <c r="N63" s="130"/>
      <c r="O63" s="130"/>
    </row>
    <row r="64" spans="2:15" ht="15.75">
      <c r="B64" s="130"/>
      <c r="C64" s="130"/>
      <c r="D64" s="130"/>
      <c r="E64" s="130"/>
      <c r="F64" s="130"/>
      <c r="G64" s="130"/>
      <c r="H64" s="130"/>
      <c r="I64" s="130"/>
      <c r="J64" s="130"/>
      <c r="K64" s="130"/>
      <c r="L64" s="130"/>
      <c r="M64" s="130"/>
      <c r="N64" s="130"/>
      <c r="O64" s="130"/>
    </row>
    <row r="65" spans="2:15" ht="15.75">
      <c r="B65" s="130"/>
      <c r="C65" s="130"/>
      <c r="D65" s="130"/>
      <c r="E65" s="130"/>
      <c r="F65" s="130"/>
      <c r="G65" s="130"/>
      <c r="H65" s="130"/>
      <c r="I65" s="130"/>
      <c r="J65" s="130"/>
      <c r="K65" s="130"/>
      <c r="L65" s="130"/>
      <c r="M65" s="130"/>
      <c r="N65" s="130"/>
      <c r="O65" s="130"/>
    </row>
    <row r="66" spans="2:15" ht="15.75">
      <c r="B66" s="130"/>
      <c r="C66" s="130"/>
      <c r="D66" s="130"/>
      <c r="E66" s="130"/>
      <c r="F66" s="130"/>
      <c r="G66" s="130"/>
      <c r="H66" s="130"/>
      <c r="I66" s="130"/>
      <c r="J66" s="130"/>
      <c r="K66" s="130"/>
      <c r="L66" s="130"/>
      <c r="M66" s="130"/>
      <c r="N66" s="130"/>
      <c r="O66" s="130"/>
    </row>
    <row r="67" spans="2:15" ht="15.75">
      <c r="B67" s="130"/>
      <c r="C67" s="130"/>
      <c r="D67" s="130"/>
      <c r="E67" s="130"/>
      <c r="F67" s="130"/>
      <c r="G67" s="130"/>
      <c r="H67" s="130"/>
      <c r="I67" s="130"/>
      <c r="J67" s="130"/>
      <c r="K67" s="130"/>
      <c r="L67" s="130"/>
      <c r="M67" s="130"/>
      <c r="N67" s="130"/>
      <c r="O67" s="130"/>
    </row>
    <row r="68" spans="2:15" ht="15.75">
      <c r="B68" s="130"/>
      <c r="C68" s="130"/>
      <c r="D68" s="130"/>
      <c r="E68" s="130"/>
      <c r="F68" s="130"/>
      <c r="G68" s="130"/>
      <c r="H68" s="130"/>
      <c r="I68" s="130"/>
      <c r="J68" s="130"/>
      <c r="K68" s="130"/>
      <c r="L68" s="130"/>
      <c r="M68" s="130"/>
      <c r="N68" s="130"/>
      <c r="O68" s="130"/>
    </row>
    <row r="69" spans="2:15" ht="15.75">
      <c r="B69" s="130"/>
      <c r="C69" s="130"/>
      <c r="D69" s="130"/>
      <c r="E69" s="130"/>
      <c r="F69" s="130"/>
      <c r="G69" s="130"/>
      <c r="H69" s="130"/>
      <c r="I69" s="130"/>
      <c r="J69" s="130"/>
      <c r="K69" s="130"/>
      <c r="L69" s="130"/>
      <c r="M69" s="130"/>
      <c r="N69" s="130"/>
      <c r="O69" s="130"/>
    </row>
    <row r="70" spans="2:15" ht="15.75">
      <c r="B70" s="130"/>
      <c r="C70" s="130"/>
      <c r="D70" s="130"/>
      <c r="E70" s="130"/>
      <c r="F70" s="130"/>
      <c r="G70" s="130"/>
      <c r="H70" s="130"/>
      <c r="I70" s="130"/>
      <c r="J70" s="130"/>
      <c r="K70" s="130"/>
      <c r="L70" s="130"/>
      <c r="M70" s="130"/>
      <c r="N70" s="130"/>
      <c r="O70" s="130"/>
    </row>
    <row r="71" spans="2:15" ht="15.75">
      <c r="B71" s="130"/>
      <c r="C71" s="130"/>
      <c r="D71" s="130"/>
      <c r="E71" s="130"/>
      <c r="F71" s="130"/>
      <c r="G71" s="130"/>
      <c r="H71" s="130"/>
      <c r="I71" s="130"/>
      <c r="J71" s="130"/>
      <c r="K71" s="130"/>
      <c r="L71" s="130"/>
      <c r="M71" s="130"/>
      <c r="N71" s="130"/>
      <c r="O71" s="130"/>
    </row>
    <row r="72" spans="2:15" ht="15.75">
      <c r="B72" s="130"/>
      <c r="C72" s="130"/>
      <c r="D72" s="130"/>
      <c r="E72" s="130"/>
      <c r="F72" s="130"/>
      <c r="G72" s="130"/>
      <c r="H72" s="130"/>
      <c r="I72" s="130"/>
      <c r="J72" s="130"/>
      <c r="K72" s="130"/>
      <c r="L72" s="130"/>
      <c r="M72" s="130"/>
      <c r="N72" s="130"/>
      <c r="O72" s="130"/>
    </row>
    <row r="73" spans="2:15" ht="15.75">
      <c r="B73" s="130"/>
      <c r="C73" s="130"/>
      <c r="D73" s="130"/>
      <c r="E73" s="130"/>
      <c r="F73" s="130"/>
      <c r="G73" s="130"/>
      <c r="H73" s="130"/>
      <c r="I73" s="130"/>
      <c r="J73" s="130"/>
      <c r="K73" s="130"/>
      <c r="L73" s="130"/>
      <c r="M73" s="130"/>
      <c r="N73" s="130"/>
      <c r="O73" s="130"/>
    </row>
    <row r="74" spans="2:15" ht="15.75">
      <c r="B74" s="130"/>
      <c r="C74" s="130"/>
      <c r="D74" s="130"/>
      <c r="E74" s="130"/>
      <c r="F74" s="130"/>
      <c r="G74" s="130"/>
      <c r="H74" s="130"/>
      <c r="I74" s="130"/>
      <c r="J74" s="130"/>
      <c r="K74" s="130"/>
      <c r="L74" s="130"/>
      <c r="M74" s="130"/>
      <c r="N74" s="130"/>
      <c r="O74" s="130"/>
    </row>
    <row r="75" spans="2:15" ht="15.75">
      <c r="B75" s="130"/>
      <c r="C75" s="130"/>
      <c r="D75" s="130"/>
      <c r="E75" s="130"/>
      <c r="F75" s="130"/>
      <c r="G75" s="130"/>
      <c r="H75" s="130"/>
      <c r="I75" s="130"/>
      <c r="J75" s="130"/>
      <c r="K75" s="130"/>
      <c r="L75" s="130"/>
      <c r="M75" s="130"/>
      <c r="N75" s="130"/>
      <c r="O75" s="130"/>
    </row>
    <row r="76" spans="2:15" ht="15.75">
      <c r="B76" s="130"/>
      <c r="C76" s="130"/>
      <c r="D76" s="130"/>
      <c r="E76" s="130"/>
      <c r="F76" s="130"/>
      <c r="G76" s="130"/>
      <c r="H76" s="130"/>
      <c r="I76" s="130"/>
      <c r="J76" s="130"/>
      <c r="K76" s="130"/>
      <c r="L76" s="130"/>
      <c r="M76" s="130"/>
      <c r="N76" s="130"/>
      <c r="O76" s="130"/>
    </row>
    <row r="77" spans="2:15" ht="15.75">
      <c r="B77" s="130"/>
      <c r="C77" s="130"/>
      <c r="D77" s="130"/>
      <c r="E77" s="130"/>
      <c r="F77" s="130"/>
      <c r="G77" s="130"/>
      <c r="H77" s="130"/>
      <c r="I77" s="130"/>
      <c r="J77" s="130"/>
      <c r="K77" s="130"/>
      <c r="L77" s="130"/>
      <c r="M77" s="130"/>
      <c r="N77" s="130"/>
      <c r="O77" s="130"/>
    </row>
    <row r="78" spans="2:15" ht="15.75">
      <c r="B78" s="130"/>
      <c r="C78" s="130"/>
      <c r="D78" s="130"/>
      <c r="E78" s="130"/>
      <c r="F78" s="130"/>
      <c r="G78" s="130"/>
      <c r="H78" s="130"/>
      <c r="I78" s="130"/>
      <c r="J78" s="130"/>
      <c r="K78" s="130"/>
      <c r="L78" s="130"/>
      <c r="M78" s="130"/>
      <c r="N78" s="130"/>
      <c r="O78" s="130"/>
    </row>
    <row r="79" spans="2:15" ht="15.75">
      <c r="B79" s="130"/>
      <c r="C79" s="130"/>
      <c r="D79" s="130"/>
      <c r="E79" s="130"/>
      <c r="F79" s="130"/>
      <c r="G79" s="130"/>
      <c r="H79" s="130"/>
      <c r="I79" s="130"/>
      <c r="J79" s="130"/>
      <c r="K79" s="130"/>
      <c r="L79" s="130"/>
      <c r="M79" s="130"/>
      <c r="N79" s="130"/>
      <c r="O79" s="130"/>
    </row>
    <row r="80" spans="2:15" ht="15.75">
      <c r="B80" s="130"/>
      <c r="C80" s="130"/>
      <c r="D80" s="130"/>
      <c r="E80" s="130"/>
      <c r="F80" s="130"/>
      <c r="G80" s="130"/>
      <c r="H80" s="130"/>
      <c r="I80" s="130"/>
      <c r="J80" s="130"/>
      <c r="K80" s="130"/>
      <c r="L80" s="130"/>
      <c r="M80" s="130"/>
      <c r="N80" s="130"/>
      <c r="O80" s="130"/>
    </row>
    <row r="81" spans="2:15" ht="15.75">
      <c r="B81" s="130"/>
      <c r="C81" s="130"/>
      <c r="D81" s="130"/>
      <c r="E81" s="130"/>
      <c r="F81" s="130"/>
      <c r="G81" s="130"/>
      <c r="H81" s="130"/>
      <c r="I81" s="130"/>
      <c r="J81" s="130"/>
      <c r="K81" s="130"/>
      <c r="L81" s="130"/>
      <c r="M81" s="130"/>
      <c r="N81" s="130"/>
      <c r="O81" s="130"/>
    </row>
    <row r="82" spans="2:15" ht="15.75">
      <c r="B82" s="130"/>
      <c r="C82" s="130"/>
      <c r="D82" s="130"/>
      <c r="E82" s="130"/>
      <c r="F82" s="130"/>
      <c r="G82" s="130"/>
      <c r="H82" s="130"/>
      <c r="I82" s="130"/>
      <c r="J82" s="130"/>
      <c r="K82" s="130"/>
      <c r="L82" s="130"/>
      <c r="M82" s="130"/>
      <c r="N82" s="130"/>
      <c r="O82" s="130"/>
    </row>
    <row r="83" spans="2:15" ht="15.75">
      <c r="B83" s="130"/>
      <c r="C83" s="130"/>
      <c r="D83" s="130"/>
      <c r="E83" s="130"/>
      <c r="F83" s="130"/>
      <c r="G83" s="130"/>
      <c r="H83" s="130"/>
      <c r="I83" s="130"/>
      <c r="J83" s="130"/>
      <c r="K83" s="130"/>
      <c r="L83" s="130"/>
      <c r="M83" s="130"/>
      <c r="N83" s="130"/>
      <c r="O83" s="130"/>
    </row>
    <row r="84" spans="2:15" ht="15.75">
      <c r="B84" s="130"/>
      <c r="C84" s="130"/>
      <c r="D84" s="130"/>
      <c r="E84" s="130"/>
      <c r="F84" s="130"/>
      <c r="G84" s="130"/>
      <c r="H84" s="130"/>
      <c r="I84" s="130"/>
      <c r="J84" s="130"/>
      <c r="K84" s="130"/>
      <c r="L84" s="130"/>
      <c r="M84" s="130"/>
      <c r="N84" s="130"/>
      <c r="O84" s="130"/>
    </row>
    <row r="85" spans="2:15" ht="15.75">
      <c r="B85" s="130"/>
      <c r="C85" s="130"/>
      <c r="D85" s="130"/>
      <c r="E85" s="130"/>
      <c r="F85" s="130"/>
      <c r="G85" s="130"/>
      <c r="H85" s="130"/>
      <c r="I85" s="130"/>
      <c r="J85" s="130"/>
      <c r="K85" s="130"/>
      <c r="L85" s="130"/>
      <c r="M85" s="130"/>
      <c r="N85" s="130"/>
      <c r="O85" s="130"/>
    </row>
    <row r="86" spans="2:15" ht="15.75">
      <c r="B86" s="130"/>
      <c r="C86" s="130"/>
      <c r="D86" s="130"/>
      <c r="E86" s="130"/>
      <c r="F86" s="130"/>
      <c r="G86" s="130"/>
      <c r="H86" s="130"/>
      <c r="I86" s="130"/>
      <c r="J86" s="130"/>
      <c r="K86" s="130"/>
      <c r="L86" s="130"/>
      <c r="M86" s="130"/>
      <c r="N86" s="130"/>
      <c r="O86" s="130"/>
    </row>
    <row r="87" spans="2:15" ht="15.75">
      <c r="B87" s="130"/>
      <c r="C87" s="130"/>
      <c r="D87" s="130"/>
      <c r="E87" s="130"/>
      <c r="F87" s="130"/>
      <c r="G87" s="130"/>
      <c r="H87" s="130"/>
      <c r="I87" s="130"/>
      <c r="J87" s="130"/>
      <c r="K87" s="130"/>
      <c r="L87" s="130"/>
      <c r="M87" s="130"/>
      <c r="N87" s="130"/>
      <c r="O87" s="130"/>
    </row>
    <row r="88" spans="2:15" ht="15.75">
      <c r="B88" s="130"/>
      <c r="C88" s="130"/>
      <c r="D88" s="130"/>
      <c r="E88" s="130"/>
      <c r="F88" s="130"/>
      <c r="G88" s="130"/>
      <c r="H88" s="130"/>
      <c r="I88" s="130"/>
      <c r="J88" s="130"/>
      <c r="K88" s="130"/>
      <c r="L88" s="130"/>
      <c r="M88" s="130"/>
      <c r="N88" s="130"/>
      <c r="O88" s="130"/>
    </row>
    <row r="89" spans="2:15" ht="15.75">
      <c r="B89" s="130"/>
      <c r="C89" s="130"/>
      <c r="D89" s="130"/>
      <c r="E89" s="130"/>
      <c r="F89" s="130"/>
      <c r="G89" s="130"/>
      <c r="H89" s="130"/>
      <c r="I89" s="130"/>
      <c r="J89" s="130"/>
      <c r="K89" s="130"/>
      <c r="L89" s="130"/>
      <c r="M89" s="130"/>
      <c r="N89" s="130"/>
      <c r="O89" s="130"/>
    </row>
    <row r="90" spans="2:15" ht="15.75">
      <c r="B90" s="130"/>
      <c r="C90" s="130"/>
      <c r="D90" s="130"/>
      <c r="E90" s="130"/>
      <c r="F90" s="130"/>
      <c r="G90" s="130"/>
      <c r="H90" s="130"/>
      <c r="I90" s="130"/>
      <c r="J90" s="130"/>
      <c r="K90" s="130"/>
      <c r="L90" s="130"/>
      <c r="M90" s="130"/>
      <c r="N90" s="130"/>
      <c r="O90" s="130"/>
    </row>
    <row r="91" spans="2:15" ht="15.75">
      <c r="B91" s="130"/>
      <c r="C91" s="130"/>
      <c r="D91" s="130"/>
      <c r="E91" s="130"/>
      <c r="F91" s="130"/>
      <c r="G91" s="130"/>
      <c r="H91" s="130"/>
      <c r="I91" s="130"/>
      <c r="J91" s="130"/>
      <c r="K91" s="130"/>
      <c r="L91" s="130"/>
      <c r="M91" s="130"/>
      <c r="N91" s="130"/>
      <c r="O91" s="130"/>
    </row>
    <row r="92" spans="2:15" ht="15.75">
      <c r="B92" s="130"/>
      <c r="C92" s="130"/>
      <c r="D92" s="130"/>
      <c r="E92" s="130"/>
      <c r="F92" s="130"/>
      <c r="G92" s="130"/>
      <c r="H92" s="130"/>
      <c r="I92" s="130"/>
      <c r="J92" s="130"/>
      <c r="K92" s="130"/>
      <c r="L92" s="130"/>
      <c r="M92" s="130"/>
      <c r="N92" s="130"/>
      <c r="O92" s="130"/>
    </row>
    <row r="93" spans="2:15" ht="15.75">
      <c r="B93" s="130"/>
      <c r="C93" s="130"/>
      <c r="D93" s="130"/>
      <c r="E93" s="130"/>
      <c r="F93" s="130"/>
      <c r="G93" s="130"/>
      <c r="H93" s="130"/>
      <c r="I93" s="130"/>
      <c r="J93" s="130"/>
      <c r="K93" s="130"/>
      <c r="L93" s="130"/>
      <c r="M93" s="130"/>
      <c r="N93" s="130"/>
      <c r="O93" s="130"/>
    </row>
    <row r="94" spans="2:15" ht="15.75">
      <c r="B94" s="130"/>
      <c r="C94" s="130"/>
      <c r="D94" s="130"/>
      <c r="E94" s="130"/>
      <c r="F94" s="130"/>
      <c r="G94" s="130"/>
      <c r="H94" s="130"/>
      <c r="I94" s="130"/>
      <c r="J94" s="130"/>
      <c r="K94" s="130"/>
      <c r="L94" s="130"/>
      <c r="M94" s="130"/>
      <c r="N94" s="130"/>
      <c r="O94" s="130"/>
    </row>
    <row r="95" spans="2:15" ht="15.75">
      <c r="B95" s="130"/>
      <c r="C95" s="130"/>
      <c r="J95" s="130"/>
      <c r="K95" s="130"/>
      <c r="L95" s="130"/>
      <c r="M95" s="130"/>
      <c r="N95" s="130"/>
      <c r="O95" s="130"/>
    </row>
    <row r="96" spans="2:15" ht="15.75">
      <c r="B96" s="130"/>
      <c r="C96" s="130"/>
      <c r="J96" s="130"/>
      <c r="K96" s="130"/>
      <c r="L96" s="130"/>
      <c r="M96" s="130"/>
      <c r="N96" s="130"/>
      <c r="O96" s="130"/>
    </row>
  </sheetData>
  <sheetProtection/>
  <mergeCells count="21">
    <mergeCell ref="B4:I4"/>
    <mergeCell ref="F6:F7"/>
    <mergeCell ref="E6:E7"/>
    <mergeCell ref="N6:N7"/>
    <mergeCell ref="B6:B7"/>
    <mergeCell ref="S6:S7"/>
    <mergeCell ref="H6:H7"/>
    <mergeCell ref="I6:I7"/>
    <mergeCell ref="J6:J7"/>
    <mergeCell ref="K6:K7"/>
    <mergeCell ref="C41:E41"/>
    <mergeCell ref="C40:D40"/>
    <mergeCell ref="P6:P7"/>
    <mergeCell ref="D6:D7"/>
    <mergeCell ref="Q6:Q7"/>
    <mergeCell ref="G6:G7"/>
    <mergeCell ref="R6:R7"/>
    <mergeCell ref="C6:C7"/>
    <mergeCell ref="O6:O7"/>
    <mergeCell ref="L6:L7"/>
    <mergeCell ref="M6:M7"/>
  </mergeCells>
  <printOptions/>
  <pageMargins left="0.31496062992125984" right="0.31496062992125984" top="0.7480314960629921" bottom="0.7480314960629921" header="0.31496062992125984" footer="0.31496062992125984"/>
  <pageSetup horizontalDpi="300" verticalDpi="300" orientation="portrait" scale="45" r:id="rId3"/>
  <colBreaks count="1" manualBreakCount="1">
    <brk id="11" max="65535" man="1"/>
  </colBreaks>
  <ignoredErrors>
    <ignoredError sqref="B8:B31 B32:B38" numberStoredAsText="1"/>
  </ignoredErrors>
  <legacyDrawing r:id="rId2"/>
</worksheet>
</file>

<file path=xl/worksheets/sheet16.xml><?xml version="1.0" encoding="utf-8"?>
<worksheet xmlns="http://schemas.openxmlformats.org/spreadsheetml/2006/main" xmlns:r="http://schemas.openxmlformats.org/officeDocument/2006/relationships">
  <sheetPr>
    <tabColor rgb="FF00B0F0"/>
  </sheetPr>
  <dimension ref="B1:H30"/>
  <sheetViews>
    <sheetView showGridLines="0" zoomScalePageLayoutView="0" workbookViewId="0" topLeftCell="A1">
      <selection activeCell="C9" sqref="C9"/>
    </sheetView>
  </sheetViews>
  <sheetFormatPr defaultColWidth="9.140625" defaultRowHeight="12.75"/>
  <cols>
    <col min="3" max="3" width="20.00390625" style="0" customWidth="1"/>
    <col min="4" max="8" width="15.7109375" style="0" customWidth="1"/>
  </cols>
  <sheetData>
    <row r="1" ht="15.75">
      <c r="H1" s="9" t="s">
        <v>715</v>
      </c>
    </row>
    <row r="2" spans="2:8" ht="15">
      <c r="B2" s="32"/>
      <c r="C2" s="32"/>
      <c r="D2" s="32"/>
      <c r="E2" s="32"/>
      <c r="F2" s="32"/>
      <c r="G2" s="32"/>
      <c r="H2" s="32"/>
    </row>
    <row r="3" spans="2:8" ht="18.75" customHeight="1">
      <c r="B3" s="1583" t="s">
        <v>837</v>
      </c>
      <c r="C3" s="1584"/>
      <c r="D3" s="1584"/>
      <c r="E3" s="1584"/>
      <c r="F3" s="1584"/>
      <c r="G3" s="1584"/>
      <c r="H3" s="1584"/>
    </row>
    <row r="4" spans="2:8" ht="18.75" customHeight="1">
      <c r="B4" s="1584"/>
      <c r="C4" s="1584"/>
      <c r="D4" s="1584"/>
      <c r="E4" s="1584"/>
      <c r="F4" s="1584"/>
      <c r="G4" s="1584"/>
      <c r="H4" s="1584"/>
    </row>
    <row r="5" ht="13.5" thickBot="1"/>
    <row r="6" spans="2:8" ht="12.75">
      <c r="B6" s="1587" t="s">
        <v>2</v>
      </c>
      <c r="C6" s="1589" t="s">
        <v>832</v>
      </c>
      <c r="D6" s="1589" t="s">
        <v>519</v>
      </c>
      <c r="E6" s="1589" t="s">
        <v>689</v>
      </c>
      <c r="F6" s="1589" t="s">
        <v>520</v>
      </c>
      <c r="G6" s="1589" t="s">
        <v>521</v>
      </c>
      <c r="H6" s="1589" t="s">
        <v>522</v>
      </c>
    </row>
    <row r="7" spans="2:8" ht="31.5" customHeight="1" thickBot="1">
      <c r="B7" s="1588"/>
      <c r="C7" s="1590"/>
      <c r="D7" s="1590"/>
      <c r="E7" s="1590"/>
      <c r="F7" s="1590" t="s">
        <v>520</v>
      </c>
      <c r="G7" s="1590" t="s">
        <v>521</v>
      </c>
      <c r="H7" s="1590" t="s">
        <v>522</v>
      </c>
    </row>
    <row r="8" spans="2:8" ht="15" customHeight="1">
      <c r="B8" s="277">
        <v>1</v>
      </c>
      <c r="C8" s="280" t="s">
        <v>1042</v>
      </c>
      <c r="D8" s="280">
        <v>1</v>
      </c>
      <c r="E8" s="280">
        <v>1</v>
      </c>
      <c r="F8" s="280">
        <v>1</v>
      </c>
      <c r="G8" s="280"/>
      <c r="H8" s="280">
        <v>1</v>
      </c>
    </row>
    <row r="9" spans="2:8" ht="47.25" customHeight="1">
      <c r="B9" s="278">
        <v>2</v>
      </c>
      <c r="C9" s="612" t="s">
        <v>1043</v>
      </c>
      <c r="D9" s="281">
        <v>7</v>
      </c>
      <c r="E9" s="281">
        <v>9</v>
      </c>
      <c r="F9" s="281">
        <v>9</v>
      </c>
      <c r="G9" s="281">
        <v>5</v>
      </c>
      <c r="H9" s="281">
        <v>4</v>
      </c>
    </row>
    <row r="10" spans="2:8" ht="48" customHeight="1">
      <c r="B10" s="278">
        <v>3</v>
      </c>
      <c r="C10" s="612" t="s">
        <v>1044</v>
      </c>
      <c r="D10" s="281">
        <v>9</v>
      </c>
      <c r="E10" s="281">
        <v>9</v>
      </c>
      <c r="F10" s="281">
        <v>9</v>
      </c>
      <c r="G10" s="281">
        <v>6</v>
      </c>
      <c r="H10" s="281">
        <v>3</v>
      </c>
    </row>
    <row r="11" spans="2:8" ht="15" customHeight="1">
      <c r="B11" s="278">
        <v>4</v>
      </c>
      <c r="C11" s="281"/>
      <c r="D11" s="281"/>
      <c r="E11" s="281"/>
      <c r="F11" s="281"/>
      <c r="G11" s="281"/>
      <c r="H11" s="281"/>
    </row>
    <row r="12" spans="2:8" ht="15" customHeight="1">
      <c r="B12" s="278">
        <v>5</v>
      </c>
      <c r="C12" s="281"/>
      <c r="D12" s="281"/>
      <c r="E12" s="281"/>
      <c r="F12" s="281"/>
      <c r="G12" s="281"/>
      <c r="H12" s="281"/>
    </row>
    <row r="13" spans="2:8" ht="15" customHeight="1">
      <c r="B13" s="278">
        <v>6</v>
      </c>
      <c r="C13" s="281"/>
      <c r="D13" s="281"/>
      <c r="E13" s="281"/>
      <c r="F13" s="281"/>
      <c r="G13" s="281"/>
      <c r="H13" s="281"/>
    </row>
    <row r="14" spans="2:8" ht="15" customHeight="1">
      <c r="B14" s="278">
        <v>7</v>
      </c>
      <c r="C14" s="281"/>
      <c r="D14" s="281"/>
      <c r="E14" s="281"/>
      <c r="F14" s="281"/>
      <c r="G14" s="281"/>
      <c r="H14" s="281"/>
    </row>
    <row r="15" spans="2:8" ht="15" customHeight="1">
      <c r="B15" s="278">
        <v>8</v>
      </c>
      <c r="C15" s="281"/>
      <c r="D15" s="281"/>
      <c r="E15" s="281"/>
      <c r="F15" s="281"/>
      <c r="G15" s="281"/>
      <c r="H15" s="281"/>
    </row>
    <row r="16" spans="2:8" ht="15" customHeight="1">
      <c r="B16" s="278">
        <v>9</v>
      </c>
      <c r="C16" s="281"/>
      <c r="D16" s="281"/>
      <c r="E16" s="281"/>
      <c r="F16" s="281"/>
      <c r="G16" s="281"/>
      <c r="H16" s="281"/>
    </row>
    <row r="17" spans="2:8" ht="15" customHeight="1">
      <c r="B17" s="278">
        <v>10</v>
      </c>
      <c r="C17" s="281"/>
      <c r="D17" s="281"/>
      <c r="E17" s="281"/>
      <c r="F17" s="281"/>
      <c r="G17" s="281"/>
      <c r="H17" s="281"/>
    </row>
    <row r="18" spans="2:8" ht="15" customHeight="1">
      <c r="B18" s="278">
        <v>11</v>
      </c>
      <c r="C18" s="281"/>
      <c r="D18" s="281"/>
      <c r="E18" s="281"/>
      <c r="F18" s="281"/>
      <c r="G18" s="281"/>
      <c r="H18" s="281"/>
    </row>
    <row r="19" spans="2:8" ht="15" customHeight="1">
      <c r="B19" s="278">
        <v>12</v>
      </c>
      <c r="C19" s="281"/>
      <c r="D19" s="281"/>
      <c r="E19" s="281"/>
      <c r="F19" s="281"/>
      <c r="G19" s="281"/>
      <c r="H19" s="281"/>
    </row>
    <row r="20" spans="2:8" ht="15" customHeight="1">
      <c r="B20" s="278">
        <v>13</v>
      </c>
      <c r="C20" s="281"/>
      <c r="D20" s="281"/>
      <c r="E20" s="281"/>
      <c r="F20" s="281"/>
      <c r="G20" s="281"/>
      <c r="H20" s="281"/>
    </row>
    <row r="21" spans="2:8" ht="15" customHeight="1">
      <c r="B21" s="278">
        <v>14</v>
      </c>
      <c r="C21" s="281"/>
      <c r="D21" s="281"/>
      <c r="E21" s="281"/>
      <c r="F21" s="281"/>
      <c r="G21" s="281"/>
      <c r="H21" s="281"/>
    </row>
    <row r="22" spans="2:8" ht="15" customHeight="1">
      <c r="B22" s="278">
        <v>15</v>
      </c>
      <c r="C22" s="281"/>
      <c r="D22" s="281"/>
      <c r="E22" s="281"/>
      <c r="F22" s="281"/>
      <c r="G22" s="281"/>
      <c r="H22" s="281"/>
    </row>
    <row r="23" spans="2:8" ht="15" customHeight="1">
      <c r="B23" s="278">
        <v>16</v>
      </c>
      <c r="C23" s="281"/>
      <c r="D23" s="281"/>
      <c r="E23" s="281"/>
      <c r="F23" s="281"/>
      <c r="G23" s="281"/>
      <c r="H23" s="281"/>
    </row>
    <row r="24" spans="2:8" ht="15" customHeight="1">
      <c r="B24" s="278">
        <v>17</v>
      </c>
      <c r="C24" s="281"/>
      <c r="D24" s="281"/>
      <c r="E24" s="281"/>
      <c r="F24" s="281"/>
      <c r="G24" s="281"/>
      <c r="H24" s="281"/>
    </row>
    <row r="25" spans="2:8" ht="15" customHeight="1">
      <c r="B25" s="278">
        <v>18</v>
      </c>
      <c r="C25" s="281"/>
      <c r="D25" s="281"/>
      <c r="E25" s="281"/>
      <c r="F25" s="281"/>
      <c r="G25" s="281"/>
      <c r="H25" s="281"/>
    </row>
    <row r="26" spans="2:8" ht="15" customHeight="1">
      <c r="B26" s="278">
        <v>19</v>
      </c>
      <c r="C26" s="281"/>
      <c r="D26" s="281"/>
      <c r="E26" s="281"/>
      <c r="F26" s="281"/>
      <c r="G26" s="281"/>
      <c r="H26" s="281"/>
    </row>
    <row r="27" spans="2:8" ht="15" customHeight="1">
      <c r="B27" s="278">
        <v>20</v>
      </c>
      <c r="C27" s="281"/>
      <c r="D27" s="281"/>
      <c r="E27" s="281"/>
      <c r="F27" s="281"/>
      <c r="G27" s="281"/>
      <c r="H27" s="281"/>
    </row>
    <row r="28" spans="2:8" ht="15" customHeight="1">
      <c r="B28" s="278">
        <v>21</v>
      </c>
      <c r="C28" s="281"/>
      <c r="D28" s="281"/>
      <c r="E28" s="281"/>
      <c r="F28" s="281"/>
      <c r="G28" s="281"/>
      <c r="H28" s="281"/>
    </row>
    <row r="29" spans="2:8" ht="15" customHeight="1" thickBot="1">
      <c r="B29" s="279" t="s">
        <v>690</v>
      </c>
      <c r="C29" s="282"/>
      <c r="D29" s="282"/>
      <c r="E29" s="282"/>
      <c r="F29" s="282"/>
      <c r="G29" s="282"/>
      <c r="H29" s="282"/>
    </row>
    <row r="30" spans="2:8" ht="15" customHeight="1" thickBot="1">
      <c r="B30" s="1585" t="s">
        <v>523</v>
      </c>
      <c r="C30" s="1586"/>
      <c r="D30" s="283">
        <v>17</v>
      </c>
      <c r="E30" s="283">
        <v>19</v>
      </c>
      <c r="F30" s="283">
        <v>19</v>
      </c>
      <c r="G30" s="283">
        <v>11</v>
      </c>
      <c r="H30" s="283">
        <v>8</v>
      </c>
    </row>
  </sheetData>
  <sheetProtection/>
  <mergeCells count="9">
    <mergeCell ref="B3:H4"/>
    <mergeCell ref="B30:C30"/>
    <mergeCell ref="B6:B7"/>
    <mergeCell ref="C6:C7"/>
    <mergeCell ref="D6:D7"/>
    <mergeCell ref="F6:F7"/>
    <mergeCell ref="G6:G7"/>
    <mergeCell ref="H6:H7"/>
    <mergeCell ref="E6:E7"/>
  </mergeCells>
  <printOptions/>
  <pageMargins left="0.25" right="0.25" top="0.75" bottom="0.75" header="0.3" footer="0.3"/>
  <pageSetup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sheetPr>
    <tabColor rgb="FF00B0F0"/>
  </sheetPr>
  <dimension ref="B2:O35"/>
  <sheetViews>
    <sheetView showGridLines="0" zoomScale="85" zoomScaleNormal="85" zoomScalePageLayoutView="0" workbookViewId="0" topLeftCell="A1">
      <pane xSplit="18345" topLeftCell="X1" activePane="topLeft" state="split"/>
      <selection pane="topLeft" activeCell="L15" sqref="L15"/>
      <selection pane="topRight" activeCell="P19" sqref="P19"/>
    </sheetView>
  </sheetViews>
  <sheetFormatPr defaultColWidth="9.140625" defaultRowHeight="12.75"/>
  <cols>
    <col min="1" max="1" width="9.140625" style="12" customWidth="1"/>
    <col min="2" max="2" width="8.28125" style="12" customWidth="1"/>
    <col min="3" max="3" width="14.8515625" style="12" customWidth="1"/>
    <col min="4" max="7" width="14.28125" style="12" customWidth="1"/>
    <col min="8" max="8" width="10.7109375" style="12" customWidth="1"/>
    <col min="9" max="9" width="8.00390625" style="12" customWidth="1"/>
    <col min="10" max="10" width="20.140625" style="12" customWidth="1"/>
    <col min="11" max="13" width="14.28125" style="12" customWidth="1"/>
    <col min="14" max="16384" width="9.140625" style="12" customWidth="1"/>
  </cols>
  <sheetData>
    <row r="2" ht="15.75">
      <c r="L2" s="9" t="s">
        <v>714</v>
      </c>
    </row>
    <row r="5" spans="2:13" ht="24" customHeight="1">
      <c r="B5" s="1593" t="s">
        <v>0</v>
      </c>
      <c r="C5" s="1593"/>
      <c r="D5" s="1593"/>
      <c r="E5" s="1593"/>
      <c r="F5" s="1593"/>
      <c r="G5" s="1593"/>
      <c r="H5" s="101"/>
      <c r="I5" s="1593" t="s">
        <v>1</v>
      </c>
      <c r="J5" s="1593"/>
      <c r="K5" s="1593"/>
      <c r="L5" s="1593"/>
      <c r="M5" s="101"/>
    </row>
    <row r="6" spans="2:13" ht="15.75" customHeight="1" thickBot="1">
      <c r="B6" s="245"/>
      <c r="C6" s="245"/>
      <c r="D6" s="245"/>
      <c r="E6" s="245"/>
      <c r="F6" s="245"/>
      <c r="G6" s="245"/>
      <c r="H6" s="101"/>
      <c r="I6" s="253"/>
      <c r="J6" s="253"/>
      <c r="K6" s="253"/>
      <c r="L6" s="253"/>
      <c r="M6" s="101"/>
    </row>
    <row r="7" spans="2:13" ht="23.25" customHeight="1" thickBot="1">
      <c r="B7" s="1602" t="s">
        <v>2</v>
      </c>
      <c r="C7" s="1600" t="s">
        <v>77</v>
      </c>
      <c r="D7" s="1604" t="s">
        <v>701</v>
      </c>
      <c r="E7" s="1604"/>
      <c r="F7" s="1591" t="s">
        <v>702</v>
      </c>
      <c r="G7" s="1592"/>
      <c r="H7" s="252"/>
      <c r="I7" s="1602" t="s">
        <v>2</v>
      </c>
      <c r="J7" s="1600" t="s">
        <v>77</v>
      </c>
      <c r="K7" s="1600" t="s">
        <v>758</v>
      </c>
      <c r="L7" s="1607" t="s">
        <v>759</v>
      </c>
      <c r="M7" s="102"/>
    </row>
    <row r="8" spans="2:13" ht="40.5" customHeight="1" thickBot="1">
      <c r="B8" s="1603"/>
      <c r="C8" s="1601"/>
      <c r="D8" s="255" t="s">
        <v>756</v>
      </c>
      <c r="E8" s="104" t="s">
        <v>757</v>
      </c>
      <c r="F8" s="103" t="s">
        <v>756</v>
      </c>
      <c r="G8" s="104" t="s">
        <v>757</v>
      </c>
      <c r="H8" s="252"/>
      <c r="I8" s="1603"/>
      <c r="J8" s="1601"/>
      <c r="K8" s="1601"/>
      <c r="L8" s="1608"/>
      <c r="M8" s="102"/>
    </row>
    <row r="9" spans="2:13" ht="30" customHeight="1">
      <c r="B9" s="248">
        <v>1</v>
      </c>
      <c r="C9" s="256" t="s">
        <v>3</v>
      </c>
      <c r="D9" s="351">
        <v>10</v>
      </c>
      <c r="E9" s="297">
        <v>10</v>
      </c>
      <c r="F9" s="352">
        <v>1</v>
      </c>
      <c r="G9" s="302">
        <v>1</v>
      </c>
      <c r="H9" s="252"/>
      <c r="I9" s="251">
        <v>1</v>
      </c>
      <c r="J9" s="254" t="s">
        <v>4</v>
      </c>
      <c r="K9" s="351">
        <v>1</v>
      </c>
      <c r="L9" s="297">
        <v>1</v>
      </c>
      <c r="M9" s="102"/>
    </row>
    <row r="10" spans="2:13" ht="30" customHeight="1">
      <c r="B10" s="106">
        <v>2</v>
      </c>
      <c r="C10" s="21" t="s">
        <v>6</v>
      </c>
      <c r="D10" s="299">
        <v>4</v>
      </c>
      <c r="E10" s="265">
        <v>4</v>
      </c>
      <c r="F10" s="353">
        <v>1</v>
      </c>
      <c r="G10" s="354">
        <v>1</v>
      </c>
      <c r="H10" s="102"/>
      <c r="I10" s="106">
        <v>2</v>
      </c>
      <c r="J10" s="21" t="s">
        <v>572</v>
      </c>
      <c r="K10" s="299">
        <v>9</v>
      </c>
      <c r="L10" s="265">
        <v>9</v>
      </c>
      <c r="M10" s="102"/>
    </row>
    <row r="11" spans="2:13" ht="30" customHeight="1">
      <c r="B11" s="106">
        <v>3</v>
      </c>
      <c r="C11" s="21" t="s">
        <v>8</v>
      </c>
      <c r="D11" s="299">
        <v>0</v>
      </c>
      <c r="E11" s="265">
        <v>0</v>
      </c>
      <c r="F11" s="355">
        <v>0</v>
      </c>
      <c r="G11" s="265">
        <v>0</v>
      </c>
      <c r="H11" s="102"/>
      <c r="I11" s="106">
        <v>3</v>
      </c>
      <c r="J11" s="21" t="s">
        <v>9</v>
      </c>
      <c r="K11" s="299">
        <v>2</v>
      </c>
      <c r="L11" s="265">
        <v>2</v>
      </c>
      <c r="M11" s="102"/>
    </row>
    <row r="12" spans="2:13" ht="30" customHeight="1">
      <c r="B12" s="106">
        <v>4</v>
      </c>
      <c r="C12" s="21" t="s">
        <v>11</v>
      </c>
      <c r="D12" s="299">
        <v>2</v>
      </c>
      <c r="E12" s="265">
        <v>2</v>
      </c>
      <c r="F12" s="353">
        <v>1</v>
      </c>
      <c r="G12" s="297">
        <v>1</v>
      </c>
      <c r="H12" s="102"/>
      <c r="I12" s="106">
        <v>4</v>
      </c>
      <c r="J12" s="21" t="s">
        <v>12</v>
      </c>
      <c r="K12" s="299">
        <v>7</v>
      </c>
      <c r="L12" s="265">
        <v>7</v>
      </c>
      <c r="M12" s="102"/>
    </row>
    <row r="13" spans="2:13" ht="30" customHeight="1" thickBot="1">
      <c r="B13" s="106">
        <v>5</v>
      </c>
      <c r="C13" s="21" t="s">
        <v>14</v>
      </c>
      <c r="D13" s="299">
        <v>2</v>
      </c>
      <c r="E13" s="265">
        <v>2</v>
      </c>
      <c r="F13" s="356">
        <v>0</v>
      </c>
      <c r="G13" s="357">
        <v>0</v>
      </c>
      <c r="H13" s="102"/>
      <c r="I13" s="108">
        <v>5</v>
      </c>
      <c r="J13" s="25" t="s">
        <v>691</v>
      </c>
      <c r="K13" s="300">
        <v>0</v>
      </c>
      <c r="L13" s="304">
        <v>0</v>
      </c>
      <c r="M13" s="102"/>
    </row>
    <row r="14" spans="2:13" ht="30" customHeight="1">
      <c r="B14" s="106">
        <v>6</v>
      </c>
      <c r="C14" s="21" t="s">
        <v>16</v>
      </c>
      <c r="D14" s="299">
        <v>0</v>
      </c>
      <c r="E14" s="265">
        <v>0</v>
      </c>
      <c r="F14" s="356">
        <v>0</v>
      </c>
      <c r="G14" s="357">
        <v>0</v>
      </c>
      <c r="H14" s="102"/>
      <c r="I14" s="1594" t="s">
        <v>21</v>
      </c>
      <c r="J14" s="1595"/>
      <c r="K14" s="362">
        <v>19</v>
      </c>
      <c r="L14" s="363">
        <v>19</v>
      </c>
      <c r="M14" s="102"/>
    </row>
    <row r="15" spans="2:13" ht="30" customHeight="1" thickBot="1">
      <c r="B15" s="107">
        <v>7</v>
      </c>
      <c r="C15" s="25" t="s">
        <v>18</v>
      </c>
      <c r="D15" s="350">
        <v>1</v>
      </c>
      <c r="E15" s="267">
        <v>1</v>
      </c>
      <c r="F15" s="358">
        <v>0</v>
      </c>
      <c r="G15" s="306">
        <v>0</v>
      </c>
      <c r="H15" s="102"/>
      <c r="I15" s="1596" t="s">
        <v>19</v>
      </c>
      <c r="J15" s="1597"/>
      <c r="K15" s="364">
        <v>43</v>
      </c>
      <c r="L15" s="365">
        <v>43</v>
      </c>
      <c r="M15" s="102"/>
    </row>
    <row r="16" spans="2:13" ht="30" customHeight="1" thickBot="1">
      <c r="B16" s="1598" t="s">
        <v>21</v>
      </c>
      <c r="C16" s="1599"/>
      <c r="D16" s="359">
        <v>19</v>
      </c>
      <c r="E16" s="360">
        <v>19</v>
      </c>
      <c r="F16" s="361">
        <v>3</v>
      </c>
      <c r="G16" s="303">
        <v>3</v>
      </c>
      <c r="H16" s="43"/>
      <c r="I16" s="242"/>
      <c r="J16" s="112"/>
      <c r="K16" s="43"/>
      <c r="L16" s="43"/>
      <c r="M16" s="102"/>
    </row>
    <row r="17" spans="2:13" ht="21.75" customHeight="1">
      <c r="B17" s="242"/>
      <c r="C17" s="112"/>
      <c r="D17" s="43"/>
      <c r="E17" s="43"/>
      <c r="F17" s="43"/>
      <c r="G17" s="43"/>
      <c r="H17" s="43"/>
      <c r="I17" s="43"/>
      <c r="J17" s="112"/>
      <c r="K17" s="43"/>
      <c r="L17" s="43"/>
      <c r="M17" s="102"/>
    </row>
    <row r="18" spans="3:13" ht="15.75">
      <c r="C18" s="31"/>
      <c r="D18" s="102"/>
      <c r="E18" s="102"/>
      <c r="F18" s="102"/>
      <c r="G18" s="102"/>
      <c r="H18" s="43"/>
      <c r="I18" s="43"/>
      <c r="J18" s="43"/>
      <c r="K18" s="43"/>
      <c r="L18" s="43"/>
      <c r="M18" s="102"/>
    </row>
    <row r="19" spans="2:13" ht="18.75" customHeight="1">
      <c r="B19" s="1609" t="s">
        <v>515</v>
      </c>
      <c r="C19" s="1609"/>
      <c r="D19" s="1609"/>
      <c r="E19" s="1609"/>
      <c r="F19" s="1609"/>
      <c r="G19" s="1609"/>
      <c r="H19" s="102"/>
      <c r="I19" s="1593" t="s">
        <v>557</v>
      </c>
      <c r="J19" s="1593"/>
      <c r="K19" s="1593"/>
      <c r="L19" s="1593"/>
      <c r="M19" s="102"/>
    </row>
    <row r="20" spans="6:13" ht="18.75" customHeight="1" thickBot="1">
      <c r="F20" s="247"/>
      <c r="G20" s="247"/>
      <c r="M20" s="115"/>
    </row>
    <row r="21" spans="2:13" ht="25.5" customHeight="1" thickBot="1">
      <c r="B21" s="1602" t="s">
        <v>2</v>
      </c>
      <c r="C21" s="1600" t="s">
        <v>77</v>
      </c>
      <c r="D21" s="1604" t="s">
        <v>701</v>
      </c>
      <c r="E21" s="1604"/>
      <c r="F21" s="1591" t="s">
        <v>702</v>
      </c>
      <c r="G21" s="1592"/>
      <c r="I21" s="1602" t="s">
        <v>2</v>
      </c>
      <c r="J21" s="1605" t="s">
        <v>77</v>
      </c>
      <c r="K21" s="1605" t="s">
        <v>758</v>
      </c>
      <c r="L21" s="1607" t="s">
        <v>759</v>
      </c>
      <c r="M21" s="237"/>
    </row>
    <row r="22" spans="2:12" ht="32.25" thickBot="1">
      <c r="B22" s="1603"/>
      <c r="C22" s="1601"/>
      <c r="D22" s="255" t="s">
        <v>756</v>
      </c>
      <c r="E22" s="104" t="s">
        <v>757</v>
      </c>
      <c r="F22" s="250" t="s">
        <v>756</v>
      </c>
      <c r="G22" s="249" t="s">
        <v>757</v>
      </c>
      <c r="I22" s="1603"/>
      <c r="J22" s="1606"/>
      <c r="K22" s="1606"/>
      <c r="L22" s="1608"/>
    </row>
    <row r="23" spans="2:13" ht="30" customHeight="1">
      <c r="B23" s="105">
        <v>1</v>
      </c>
      <c r="C23" s="254" t="s">
        <v>573</v>
      </c>
      <c r="D23" s="351">
        <v>9</v>
      </c>
      <c r="E23" s="297">
        <v>9</v>
      </c>
      <c r="F23" s="352">
        <v>0</v>
      </c>
      <c r="G23" s="366">
        <v>0</v>
      </c>
      <c r="I23" s="105">
        <v>1</v>
      </c>
      <c r="J23" s="26" t="s">
        <v>5</v>
      </c>
      <c r="K23" s="290">
        <v>5</v>
      </c>
      <c r="L23" s="297">
        <v>5</v>
      </c>
      <c r="M23" s="24"/>
    </row>
    <row r="24" spans="2:13" ht="30" customHeight="1" thickBot="1">
      <c r="B24" s="107">
        <v>2</v>
      </c>
      <c r="C24" s="25" t="s">
        <v>574</v>
      </c>
      <c r="D24" s="350">
        <v>10</v>
      </c>
      <c r="E24" s="267">
        <v>10</v>
      </c>
      <c r="F24" s="367">
        <v>3</v>
      </c>
      <c r="G24" s="368">
        <v>3</v>
      </c>
      <c r="I24" s="106">
        <v>2</v>
      </c>
      <c r="J24" s="21" t="s">
        <v>7</v>
      </c>
      <c r="K24" s="263">
        <v>5</v>
      </c>
      <c r="L24" s="265">
        <v>1</v>
      </c>
      <c r="M24" s="24"/>
    </row>
    <row r="25" spans="2:13" ht="30" customHeight="1" thickBot="1">
      <c r="B25" s="1598" t="s">
        <v>21</v>
      </c>
      <c r="C25" s="1599"/>
      <c r="D25" s="359">
        <v>19</v>
      </c>
      <c r="E25" s="360">
        <v>19</v>
      </c>
      <c r="F25" s="361">
        <v>3</v>
      </c>
      <c r="G25" s="303">
        <v>3</v>
      </c>
      <c r="I25" s="106">
        <v>3</v>
      </c>
      <c r="J25" s="21" t="s">
        <v>10</v>
      </c>
      <c r="K25" s="263">
        <v>1</v>
      </c>
      <c r="L25" s="265">
        <v>1</v>
      </c>
      <c r="M25" s="24"/>
    </row>
    <row r="26" spans="2:13" ht="30" customHeight="1">
      <c r="B26" s="242"/>
      <c r="I26" s="106">
        <v>4</v>
      </c>
      <c r="J26" s="21" t="s">
        <v>13</v>
      </c>
      <c r="K26" s="263">
        <v>3</v>
      </c>
      <c r="L26" s="265">
        <v>3</v>
      </c>
      <c r="M26" s="24"/>
    </row>
    <row r="27" spans="9:15" ht="30" customHeight="1">
      <c r="I27" s="106">
        <v>5</v>
      </c>
      <c r="J27" s="21" t="s">
        <v>15</v>
      </c>
      <c r="K27" s="263">
        <v>0</v>
      </c>
      <c r="L27" s="265">
        <v>0</v>
      </c>
      <c r="M27" s="24"/>
      <c r="O27" s="24"/>
    </row>
    <row r="28" spans="9:13" ht="30" customHeight="1">
      <c r="I28" s="106">
        <v>6</v>
      </c>
      <c r="J28" s="21" t="s">
        <v>17</v>
      </c>
      <c r="K28" s="263">
        <v>3</v>
      </c>
      <c r="L28" s="265">
        <v>3</v>
      </c>
      <c r="M28" s="24"/>
    </row>
    <row r="29" spans="9:13" ht="30" customHeight="1">
      <c r="I29" s="106">
        <v>7</v>
      </c>
      <c r="J29" s="21" t="s">
        <v>20</v>
      </c>
      <c r="K29" s="263">
        <v>1</v>
      </c>
      <c r="L29" s="265">
        <v>1</v>
      </c>
      <c r="M29" s="24"/>
    </row>
    <row r="30" spans="9:13" ht="30" customHeight="1" thickBot="1">
      <c r="I30" s="107">
        <v>8</v>
      </c>
      <c r="J30" s="25" t="s">
        <v>22</v>
      </c>
      <c r="K30" s="266">
        <v>1</v>
      </c>
      <c r="L30" s="267">
        <v>1</v>
      </c>
      <c r="M30" s="24"/>
    </row>
    <row r="31" spans="9:13" ht="30" customHeight="1" thickBot="1">
      <c r="I31" s="113"/>
      <c r="J31" s="246" t="s">
        <v>21</v>
      </c>
      <c r="K31" s="369">
        <v>19</v>
      </c>
      <c r="L31" s="360">
        <v>19</v>
      </c>
      <c r="M31" s="24"/>
    </row>
    <row r="32" spans="9:13" ht="30" customHeight="1">
      <c r="I32" s="242"/>
      <c r="M32" s="24"/>
    </row>
    <row r="33" ht="26.25" customHeight="1">
      <c r="I33" s="242"/>
    </row>
    <row r="34" ht="16.5" customHeight="1"/>
    <row r="35" ht="15.75">
      <c r="I35" s="242"/>
    </row>
  </sheetData>
  <sheetProtection/>
  <mergeCells count="24">
    <mergeCell ref="B21:B22"/>
    <mergeCell ref="C21:C22"/>
    <mergeCell ref="D21:E21"/>
    <mergeCell ref="F21:G21"/>
    <mergeCell ref="B19:G19"/>
    <mergeCell ref="B25:C25"/>
    <mergeCell ref="I21:I22"/>
    <mergeCell ref="J21:J22"/>
    <mergeCell ref="K21:K22"/>
    <mergeCell ref="L21:L22"/>
    <mergeCell ref="I7:I8"/>
    <mergeCell ref="J7:J8"/>
    <mergeCell ref="K7:K8"/>
    <mergeCell ref="L7:L8"/>
    <mergeCell ref="F7:G7"/>
    <mergeCell ref="I5:L5"/>
    <mergeCell ref="I14:J14"/>
    <mergeCell ref="I15:J15"/>
    <mergeCell ref="B16:C16"/>
    <mergeCell ref="I19:L19"/>
    <mergeCell ref="C7:C8"/>
    <mergeCell ref="B7:B8"/>
    <mergeCell ref="D7:E7"/>
    <mergeCell ref="B5:G5"/>
  </mergeCells>
  <printOptions/>
  <pageMargins left="0.11811023622047245" right="0.1968503937007874" top="0.7480314960629921" bottom="0.7480314960629921" header="0.31496062992125984" footer="0.31496062992125984"/>
  <pageSetup horizontalDpi="300" verticalDpi="300" orientation="portrait" scale="65" r:id="rId1"/>
</worksheet>
</file>

<file path=xl/worksheets/sheet18.xml><?xml version="1.0" encoding="utf-8"?>
<worksheet xmlns="http://schemas.openxmlformats.org/spreadsheetml/2006/main" xmlns:r="http://schemas.openxmlformats.org/officeDocument/2006/relationships">
  <sheetPr>
    <tabColor rgb="FF00B0F0"/>
    <pageSetUpPr fitToPage="1"/>
  </sheetPr>
  <dimension ref="B2:O32"/>
  <sheetViews>
    <sheetView showGridLines="0" zoomScale="75" zoomScaleNormal="75" zoomScaleSheetLayoutView="70" workbookViewId="0" topLeftCell="B1">
      <pane xSplit="18570" topLeftCell="N1" activePane="topLeft" state="split"/>
      <selection pane="topLeft" activeCell="D4" sqref="D4"/>
      <selection pane="topRight" activeCell="J1" sqref="J1"/>
    </sheetView>
  </sheetViews>
  <sheetFormatPr defaultColWidth="9.140625" defaultRowHeight="12.75"/>
  <cols>
    <col min="1" max="2" width="9.140625" style="118" customWidth="1"/>
    <col min="3" max="3" width="61.140625" style="118" customWidth="1"/>
    <col min="4" max="4" width="25.7109375" style="118" customWidth="1"/>
    <col min="5" max="5" width="2.28125" style="118" customWidth="1"/>
    <col min="6" max="6" width="9.140625" style="118" customWidth="1"/>
    <col min="7" max="7" width="69.00390625" style="118" customWidth="1"/>
    <col min="8" max="8" width="25.7109375" style="118" customWidth="1"/>
    <col min="9" max="16384" width="9.140625" style="118" customWidth="1"/>
  </cols>
  <sheetData>
    <row r="2" ht="15.75">
      <c r="H2" s="9" t="s">
        <v>823</v>
      </c>
    </row>
    <row r="3" ht="15">
      <c r="H3" s="119"/>
    </row>
    <row r="5" spans="2:8" ht="18.75">
      <c r="B5" s="1610" t="s">
        <v>76</v>
      </c>
      <c r="C5" s="1610"/>
      <c r="D5" s="1610"/>
      <c r="E5" s="1610"/>
      <c r="F5" s="1610"/>
      <c r="G5" s="1610"/>
      <c r="H5" s="1610"/>
    </row>
    <row r="6" spans="2:5" ht="15.75" thickBot="1">
      <c r="B6" s="120"/>
      <c r="C6" s="120"/>
      <c r="D6" s="120"/>
      <c r="E6" s="120"/>
    </row>
    <row r="7" spans="2:8" ht="21" customHeight="1">
      <c r="B7" s="1581" t="s">
        <v>61</v>
      </c>
      <c r="C7" s="1611" t="s">
        <v>75</v>
      </c>
      <c r="D7" s="1567" t="s">
        <v>63</v>
      </c>
      <c r="E7" s="1615"/>
      <c r="F7" s="1581" t="s">
        <v>61</v>
      </c>
      <c r="G7" s="1611" t="s">
        <v>75</v>
      </c>
      <c r="H7" s="1567" t="s">
        <v>63</v>
      </c>
    </row>
    <row r="8" spans="2:15" ht="25.5" customHeight="1" thickBot="1">
      <c r="B8" s="1582"/>
      <c r="C8" s="1612"/>
      <c r="D8" s="1568"/>
      <c r="E8" s="1616"/>
      <c r="F8" s="1582"/>
      <c r="G8" s="1612"/>
      <c r="H8" s="1568"/>
      <c r="I8" s="1618"/>
      <c r="J8" s="1617"/>
      <c r="K8" s="1618"/>
      <c r="L8" s="1617"/>
      <c r="M8" s="1618"/>
      <c r="N8" s="1618"/>
      <c r="O8" s="1618"/>
    </row>
    <row r="9" spans="2:15" ht="30" customHeight="1" thickBot="1">
      <c r="B9" s="492"/>
      <c r="C9" s="493" t="s">
        <v>760</v>
      </c>
      <c r="D9" s="494">
        <v>19</v>
      </c>
      <c r="E9" s="488"/>
      <c r="F9" s="497"/>
      <c r="G9" s="498" t="s">
        <v>766</v>
      </c>
      <c r="H9" s="499">
        <v>19</v>
      </c>
      <c r="I9" s="1618"/>
      <c r="J9" s="1617"/>
      <c r="K9" s="1618"/>
      <c r="L9" s="1617"/>
      <c r="M9" s="1618"/>
      <c r="N9" s="1618"/>
      <c r="O9" s="1618"/>
    </row>
    <row r="10" spans="2:15" s="121" customFormat="1" ht="30" customHeight="1">
      <c r="B10" s="489"/>
      <c r="C10" s="490" t="s">
        <v>761</v>
      </c>
      <c r="D10" s="491"/>
      <c r="E10" s="487"/>
      <c r="F10" s="495"/>
      <c r="G10" s="490" t="s">
        <v>767</v>
      </c>
      <c r="H10" s="496"/>
      <c r="I10" s="1617"/>
      <c r="J10" s="1617"/>
      <c r="K10" s="1618"/>
      <c r="L10" s="1617"/>
      <c r="M10" s="1618"/>
      <c r="N10" s="1618"/>
      <c r="O10" s="1618"/>
    </row>
    <row r="11" spans="2:15" ht="30" customHeight="1">
      <c r="B11" s="125" t="s">
        <v>80</v>
      </c>
      <c r="C11" s="241" t="s">
        <v>58</v>
      </c>
      <c r="D11" s="478"/>
      <c r="E11" s="485"/>
      <c r="F11" s="464" t="s">
        <v>80</v>
      </c>
      <c r="G11" s="241" t="s">
        <v>58</v>
      </c>
      <c r="H11" s="370"/>
      <c r="I11" s="122"/>
      <c r="J11" s="122"/>
      <c r="K11" s="122"/>
      <c r="L11" s="122"/>
      <c r="M11" s="122"/>
      <c r="N11" s="122"/>
      <c r="O11" s="122"/>
    </row>
    <row r="12" spans="2:15" ht="30" customHeight="1">
      <c r="B12" s="125" t="s">
        <v>83</v>
      </c>
      <c r="C12" s="117"/>
      <c r="D12" s="478"/>
      <c r="E12" s="485"/>
      <c r="F12" s="464" t="s">
        <v>83</v>
      </c>
      <c r="G12" s="117"/>
      <c r="H12" s="370"/>
      <c r="I12" s="122"/>
      <c r="J12" s="122"/>
      <c r="K12" s="122"/>
      <c r="L12" s="122"/>
      <c r="M12" s="122"/>
      <c r="N12" s="122"/>
      <c r="O12" s="122"/>
    </row>
    <row r="13" spans="2:15" ht="30" customHeight="1">
      <c r="B13" s="125" t="s">
        <v>84</v>
      </c>
      <c r="C13" s="117"/>
      <c r="D13" s="478"/>
      <c r="E13" s="485"/>
      <c r="F13" s="464" t="s">
        <v>84</v>
      </c>
      <c r="G13" s="117"/>
      <c r="H13" s="370"/>
      <c r="I13" s="122"/>
      <c r="J13" s="122"/>
      <c r="K13" s="122"/>
      <c r="L13" s="122"/>
      <c r="M13" s="122"/>
      <c r="N13" s="122"/>
      <c r="O13" s="122"/>
    </row>
    <row r="14" spans="2:15" ht="30" customHeight="1">
      <c r="B14" s="125" t="s">
        <v>88</v>
      </c>
      <c r="C14" s="117"/>
      <c r="D14" s="478"/>
      <c r="E14" s="485"/>
      <c r="F14" s="464" t="s">
        <v>88</v>
      </c>
      <c r="G14" s="117"/>
      <c r="H14" s="370"/>
      <c r="I14" s="122"/>
      <c r="J14" s="122"/>
      <c r="K14" s="122"/>
      <c r="L14" s="122"/>
      <c r="M14" s="122"/>
      <c r="N14" s="122"/>
      <c r="O14" s="122"/>
    </row>
    <row r="15" spans="2:15" s="124" customFormat="1" ht="30" customHeight="1">
      <c r="B15" s="126"/>
      <c r="C15" s="116" t="s">
        <v>762</v>
      </c>
      <c r="D15" s="478"/>
      <c r="E15" s="486"/>
      <c r="F15" s="483"/>
      <c r="G15" s="116" t="s">
        <v>768</v>
      </c>
      <c r="H15" s="370"/>
      <c r="I15" s="123"/>
      <c r="J15" s="123"/>
      <c r="K15" s="123"/>
      <c r="L15" s="123"/>
      <c r="M15" s="123"/>
      <c r="N15" s="123"/>
      <c r="O15" s="123"/>
    </row>
    <row r="16" spans="2:15" ht="30" customHeight="1">
      <c r="B16" s="125" t="s">
        <v>80</v>
      </c>
      <c r="C16" s="241" t="s">
        <v>58</v>
      </c>
      <c r="D16" s="478"/>
      <c r="E16" s="485"/>
      <c r="F16" s="464" t="s">
        <v>80</v>
      </c>
      <c r="G16" s="241" t="s">
        <v>58</v>
      </c>
      <c r="H16" s="370"/>
      <c r="I16" s="122"/>
      <c r="J16" s="122"/>
      <c r="K16" s="122"/>
      <c r="L16" s="122"/>
      <c r="M16" s="122"/>
      <c r="N16" s="122"/>
      <c r="O16" s="122"/>
    </row>
    <row r="17" spans="2:15" ht="30" customHeight="1" thickBot="1">
      <c r="B17" s="214" t="s">
        <v>83</v>
      </c>
      <c r="C17" s="468"/>
      <c r="D17" s="480"/>
      <c r="E17" s="485"/>
      <c r="F17" s="470" t="s">
        <v>83</v>
      </c>
      <c r="G17" s="468"/>
      <c r="H17" s="469"/>
      <c r="I17" s="122"/>
      <c r="J17" s="122"/>
      <c r="K17" s="122"/>
      <c r="L17" s="122"/>
      <c r="M17" s="122"/>
      <c r="N17" s="122"/>
      <c r="O17" s="122"/>
    </row>
    <row r="18" spans="2:15" ht="30" customHeight="1" thickBot="1">
      <c r="B18" s="472"/>
      <c r="C18" s="471" t="s">
        <v>763</v>
      </c>
      <c r="D18" s="475">
        <v>19</v>
      </c>
      <c r="E18" s="1613"/>
      <c r="F18" s="484"/>
      <c r="G18" s="471" t="s">
        <v>769</v>
      </c>
      <c r="H18" s="475">
        <v>19</v>
      </c>
      <c r="I18" s="122"/>
      <c r="J18" s="122"/>
      <c r="K18" s="122"/>
      <c r="L18" s="122"/>
      <c r="M18" s="122"/>
      <c r="N18" s="122"/>
      <c r="O18" s="122"/>
    </row>
    <row r="19" spans="2:15" ht="16.5" thickBot="1">
      <c r="B19" s="473"/>
      <c r="C19" s="474"/>
      <c r="D19" s="476"/>
      <c r="E19" s="1614"/>
      <c r="F19" s="476"/>
      <c r="G19" s="476"/>
      <c r="H19" s="477"/>
      <c r="I19" s="122"/>
      <c r="J19" s="122"/>
      <c r="K19" s="122"/>
      <c r="L19" s="122"/>
      <c r="M19" s="122"/>
      <c r="N19" s="122"/>
      <c r="O19" s="122"/>
    </row>
    <row r="20" spans="2:15" ht="15">
      <c r="B20" s="1581" t="s">
        <v>61</v>
      </c>
      <c r="C20" s="1611" t="s">
        <v>75</v>
      </c>
      <c r="D20" s="1567" t="s">
        <v>63</v>
      </c>
      <c r="E20" s="1613"/>
      <c r="F20" s="1581" t="s">
        <v>61</v>
      </c>
      <c r="G20" s="1611" t="s">
        <v>75</v>
      </c>
      <c r="H20" s="1567" t="s">
        <v>63</v>
      </c>
      <c r="I20" s="122"/>
      <c r="J20" s="122"/>
      <c r="K20" s="122"/>
      <c r="L20" s="122"/>
      <c r="M20" s="122"/>
      <c r="N20" s="122"/>
      <c r="O20" s="122"/>
    </row>
    <row r="21" spans="2:15" ht="15.75" thickBot="1">
      <c r="B21" s="1582"/>
      <c r="C21" s="1612"/>
      <c r="D21" s="1568"/>
      <c r="E21" s="1613"/>
      <c r="F21" s="1582"/>
      <c r="G21" s="1612"/>
      <c r="H21" s="1568"/>
      <c r="I21" s="122"/>
      <c r="J21" s="122"/>
      <c r="K21" s="122"/>
      <c r="L21" s="122"/>
      <c r="M21" s="122"/>
      <c r="N21" s="122"/>
      <c r="O21" s="122"/>
    </row>
    <row r="22" spans="2:8" ht="30" customHeight="1" thickBot="1">
      <c r="B22" s="497"/>
      <c r="C22" s="498" t="s">
        <v>763</v>
      </c>
      <c r="D22" s="499">
        <v>19</v>
      </c>
      <c r="E22" s="488"/>
      <c r="F22" s="497"/>
      <c r="G22" s="498" t="s">
        <v>769</v>
      </c>
      <c r="H22" s="499">
        <v>19</v>
      </c>
    </row>
    <row r="23" spans="2:8" ht="30" customHeight="1">
      <c r="B23" s="489"/>
      <c r="C23" s="490" t="s">
        <v>764</v>
      </c>
      <c r="D23" s="491"/>
      <c r="E23" s="485"/>
      <c r="F23" s="495"/>
      <c r="G23" s="490" t="s">
        <v>770</v>
      </c>
      <c r="H23" s="496"/>
    </row>
    <row r="24" spans="2:8" ht="30" customHeight="1">
      <c r="B24" s="125" t="s">
        <v>80</v>
      </c>
      <c r="C24" s="241" t="s">
        <v>58</v>
      </c>
      <c r="D24" s="478"/>
      <c r="E24" s="485"/>
      <c r="F24" s="464" t="s">
        <v>80</v>
      </c>
      <c r="G24" s="241" t="s">
        <v>58</v>
      </c>
      <c r="H24" s="370"/>
    </row>
    <row r="25" spans="2:8" ht="30" customHeight="1">
      <c r="B25" s="125" t="s">
        <v>83</v>
      </c>
      <c r="C25" s="117"/>
      <c r="D25" s="478"/>
      <c r="E25" s="485"/>
      <c r="F25" s="464" t="s">
        <v>83</v>
      </c>
      <c r="G25" s="117"/>
      <c r="H25" s="370"/>
    </row>
    <row r="26" spans="2:8" ht="30" customHeight="1">
      <c r="B26" s="125" t="s">
        <v>84</v>
      </c>
      <c r="C26" s="117"/>
      <c r="D26" s="478"/>
      <c r="E26" s="485"/>
      <c r="F26" s="464" t="s">
        <v>84</v>
      </c>
      <c r="G26" s="117"/>
      <c r="H26" s="370"/>
    </row>
    <row r="27" spans="2:8" ht="30" customHeight="1">
      <c r="B27" s="125" t="s">
        <v>88</v>
      </c>
      <c r="C27" s="117"/>
      <c r="D27" s="478"/>
      <c r="E27" s="485"/>
      <c r="F27" s="464" t="s">
        <v>88</v>
      </c>
      <c r="G27" s="117"/>
      <c r="H27" s="370"/>
    </row>
    <row r="28" spans="2:8" ht="30" customHeight="1">
      <c r="B28" s="126"/>
      <c r="C28" s="116" t="s">
        <v>765</v>
      </c>
      <c r="D28" s="479">
        <v>19</v>
      </c>
      <c r="E28" s="486"/>
      <c r="F28" s="483"/>
      <c r="G28" s="116" t="s">
        <v>771</v>
      </c>
      <c r="H28" s="371"/>
    </row>
    <row r="29" spans="2:8" ht="30" customHeight="1">
      <c r="B29" s="125" t="s">
        <v>80</v>
      </c>
      <c r="C29" s="241" t="s">
        <v>58</v>
      </c>
      <c r="D29" s="478"/>
      <c r="E29" s="485"/>
      <c r="F29" s="464" t="s">
        <v>80</v>
      </c>
      <c r="G29" s="241" t="s">
        <v>58</v>
      </c>
      <c r="H29" s="370"/>
    </row>
    <row r="30" spans="2:8" ht="30" customHeight="1" thickBot="1">
      <c r="B30" s="214" t="s">
        <v>83</v>
      </c>
      <c r="C30" s="468"/>
      <c r="D30" s="480"/>
      <c r="E30" s="485"/>
      <c r="F30" s="470" t="s">
        <v>83</v>
      </c>
      <c r="G30" s="468"/>
      <c r="H30" s="469"/>
    </row>
    <row r="31" spans="2:8" ht="30" customHeight="1" thickBot="1">
      <c r="B31" s="381"/>
      <c r="C31" s="465" t="s">
        <v>766</v>
      </c>
      <c r="D31" s="481"/>
      <c r="E31" s="482"/>
      <c r="F31" s="466"/>
      <c r="G31" s="465" t="s">
        <v>772</v>
      </c>
      <c r="H31" s="467">
        <v>19</v>
      </c>
    </row>
    <row r="32" spans="2:3" ht="15">
      <c r="B32" s="114"/>
      <c r="C32" s="114"/>
    </row>
  </sheetData>
  <sheetProtection/>
  <mergeCells count="22">
    <mergeCell ref="G20:G21"/>
    <mergeCell ref="H20:H21"/>
    <mergeCell ref="K8:K10"/>
    <mergeCell ref="L8:L10"/>
    <mergeCell ref="N8:N10"/>
    <mergeCell ref="O8:O10"/>
    <mergeCell ref="F7:F8"/>
    <mergeCell ref="G7:G8"/>
    <mergeCell ref="H7:H8"/>
    <mergeCell ref="J8:J10"/>
    <mergeCell ref="M8:M10"/>
    <mergeCell ref="I8:I10"/>
    <mergeCell ref="B5:H5"/>
    <mergeCell ref="B20:B21"/>
    <mergeCell ref="C20:C21"/>
    <mergeCell ref="D20:D21"/>
    <mergeCell ref="F20:F21"/>
    <mergeCell ref="B7:B8"/>
    <mergeCell ref="C7:C8"/>
    <mergeCell ref="D7:D8"/>
    <mergeCell ref="E18:E21"/>
    <mergeCell ref="E7:E8"/>
  </mergeCells>
  <printOptions/>
  <pageMargins left="0.95" right="0.7" top="0.75" bottom="0.75" header="0.3" footer="0.3"/>
  <pageSetup fitToHeight="1" fitToWidth="1" horizontalDpi="300" verticalDpi="300" orientation="landscape" scale="57" r:id="rId2"/>
  <ignoredErrors>
    <ignoredError sqref="B11:B17 F24:F30 B24:B30 F11:F17" numberStoredAsText="1"/>
  </ignoredErrors>
  <drawing r:id="rId1"/>
</worksheet>
</file>

<file path=xl/worksheets/sheet19.xml><?xml version="1.0" encoding="utf-8"?>
<worksheet xmlns="http://schemas.openxmlformats.org/spreadsheetml/2006/main" xmlns:r="http://schemas.openxmlformats.org/officeDocument/2006/relationships">
  <sheetPr>
    <tabColor rgb="FFFF0000"/>
  </sheetPr>
  <dimension ref="A2:P85"/>
  <sheetViews>
    <sheetView showGridLines="0" zoomScale="90" zoomScaleNormal="90" zoomScalePageLayoutView="90" workbookViewId="0" topLeftCell="A1">
      <selection activeCell="E71" sqref="E71:E81"/>
    </sheetView>
  </sheetViews>
  <sheetFormatPr defaultColWidth="18.00390625" defaultRowHeight="12.75"/>
  <cols>
    <col min="1" max="1" width="13.8515625" style="1367" customWidth="1"/>
    <col min="2" max="2" width="2.8515625" style="1367" customWidth="1"/>
    <col min="3" max="3" width="11.8515625" style="1367" customWidth="1"/>
    <col min="4" max="4" width="12.7109375" style="1367" customWidth="1"/>
    <col min="5" max="5" width="12.7109375" style="1368" customWidth="1"/>
    <col min="6" max="6" width="12.57421875" style="1368" customWidth="1"/>
    <col min="7" max="7" width="12.7109375" style="1368" customWidth="1"/>
    <col min="8" max="8" width="14.00390625" style="1368" customWidth="1"/>
    <col min="9" max="15" width="12.7109375" style="1368" customWidth="1"/>
    <col min="16" max="16" width="13.421875" style="1367" bestFit="1" customWidth="1"/>
    <col min="17" max="255" width="9.140625" style="1367" customWidth="1"/>
    <col min="256" max="16384" width="18.00390625" style="1367" customWidth="1"/>
  </cols>
  <sheetData>
    <row r="2" ht="12.75">
      <c r="O2" s="1369" t="s">
        <v>713</v>
      </c>
    </row>
    <row r="4" spans="3:15" s="1370" customFormat="1" ht="16.5">
      <c r="C4" s="1637" t="s">
        <v>1245</v>
      </c>
      <c r="D4" s="1637"/>
      <c r="E4" s="1637"/>
      <c r="F4" s="1637"/>
      <c r="G4" s="1637"/>
      <c r="H4" s="1637"/>
      <c r="I4" s="1637"/>
      <c r="J4" s="1637"/>
      <c r="K4" s="1637"/>
      <c r="L4" s="1637"/>
      <c r="M4" s="1637"/>
      <c r="N4" s="1637"/>
      <c r="O4" s="1637"/>
    </row>
    <row r="5" spans="3:15" s="1370" customFormat="1" ht="14.25" thickBot="1">
      <c r="C5" s="1371"/>
      <c r="D5" s="1371"/>
      <c r="E5" s="1372"/>
      <c r="F5" s="1372"/>
      <c r="G5" s="1372"/>
      <c r="H5" s="1372"/>
      <c r="I5" s="1372"/>
      <c r="J5" s="1372"/>
      <c r="K5" s="1372"/>
      <c r="L5" s="1372"/>
      <c r="M5" s="1372"/>
      <c r="N5" s="1372"/>
      <c r="O5" s="1373" t="s">
        <v>60</v>
      </c>
    </row>
    <row r="6" spans="3:15" s="1370" customFormat="1" ht="15" customHeight="1">
      <c r="C6" s="1626" t="s">
        <v>773</v>
      </c>
      <c r="D6" s="1629" t="s">
        <v>21</v>
      </c>
      <c r="E6" s="1630"/>
      <c r="F6" s="1631"/>
      <c r="G6" s="1632" t="s">
        <v>693</v>
      </c>
      <c r="H6" s="1633"/>
      <c r="I6" s="1634"/>
      <c r="J6" s="1632" t="s">
        <v>107</v>
      </c>
      <c r="K6" s="1633"/>
      <c r="L6" s="1634"/>
      <c r="M6" s="1632" t="s">
        <v>108</v>
      </c>
      <c r="N6" s="1633"/>
      <c r="O6" s="1634"/>
    </row>
    <row r="7" spans="3:15" s="1370" customFormat="1" ht="12.75" customHeight="1">
      <c r="C7" s="1627"/>
      <c r="D7" s="1635" t="s">
        <v>63</v>
      </c>
      <c r="E7" s="1622" t="s">
        <v>512</v>
      </c>
      <c r="F7" s="1624" t="s">
        <v>571</v>
      </c>
      <c r="G7" s="1620" t="s">
        <v>63</v>
      </c>
      <c r="H7" s="1622" t="s">
        <v>512</v>
      </c>
      <c r="I7" s="1624" t="s">
        <v>571</v>
      </c>
      <c r="J7" s="1620" t="s">
        <v>63</v>
      </c>
      <c r="K7" s="1622" t="s">
        <v>512</v>
      </c>
      <c r="L7" s="1624" t="s">
        <v>571</v>
      </c>
      <c r="M7" s="1620" t="s">
        <v>63</v>
      </c>
      <c r="N7" s="1622" t="s">
        <v>512</v>
      </c>
      <c r="O7" s="1624" t="s">
        <v>571</v>
      </c>
    </row>
    <row r="8" spans="3:15" s="1370" customFormat="1" ht="21.75" customHeight="1" thickBot="1">
      <c r="C8" s="1628"/>
      <c r="D8" s="1636"/>
      <c r="E8" s="1623"/>
      <c r="F8" s="1625"/>
      <c r="G8" s="1621"/>
      <c r="H8" s="1623"/>
      <c r="I8" s="1625"/>
      <c r="J8" s="1621"/>
      <c r="K8" s="1623"/>
      <c r="L8" s="1625"/>
      <c r="M8" s="1621"/>
      <c r="N8" s="1623"/>
      <c r="O8" s="1625"/>
    </row>
    <row r="9" spans="3:15" s="1370" customFormat="1" ht="12.75">
      <c r="C9" s="1374" t="s">
        <v>109</v>
      </c>
      <c r="D9" s="1375">
        <v>19</v>
      </c>
      <c r="E9" s="1376">
        <v>1474656</v>
      </c>
      <c r="F9" s="1377">
        <f>E9/D9</f>
        <v>77613.47368421052</v>
      </c>
      <c r="G9" s="1378">
        <f>D9-J9-M9</f>
        <v>18</v>
      </c>
      <c r="H9" s="1376">
        <f>E9-K9-N9</f>
        <v>1316406</v>
      </c>
      <c r="I9" s="1377">
        <f>H9/G9</f>
        <v>73133.66666666667</v>
      </c>
      <c r="J9" s="1378"/>
      <c r="K9" s="1376"/>
      <c r="L9" s="1377" t="e">
        <f>K9/J9</f>
        <v>#DIV/0!</v>
      </c>
      <c r="M9" s="1378">
        <v>1</v>
      </c>
      <c r="N9" s="1376">
        <v>158250</v>
      </c>
      <c r="O9" s="1377">
        <f>N9/M9</f>
        <v>158250</v>
      </c>
    </row>
    <row r="10" spans="3:15" s="1370" customFormat="1" ht="12.75">
      <c r="C10" s="1379" t="s">
        <v>110</v>
      </c>
      <c r="D10" s="1380"/>
      <c r="E10" s="1376"/>
      <c r="F10" s="1377"/>
      <c r="G10" s="1378">
        <f aca="true" t="shared" si="0" ref="G10:H20">D10-J10-M10</f>
        <v>0</v>
      </c>
      <c r="H10" s="1376">
        <f t="shared" si="0"/>
        <v>0</v>
      </c>
      <c r="I10" s="1377"/>
      <c r="J10" s="1381"/>
      <c r="K10" s="1382"/>
      <c r="L10" s="1377"/>
      <c r="M10" s="1381"/>
      <c r="N10" s="1382"/>
      <c r="O10" s="1377"/>
    </row>
    <row r="11" spans="3:15" s="1370" customFormat="1" ht="12.75">
      <c r="C11" s="1379" t="s">
        <v>111</v>
      </c>
      <c r="D11" s="1380"/>
      <c r="E11" s="1376"/>
      <c r="F11" s="1377"/>
      <c r="G11" s="1378">
        <f t="shared" si="0"/>
        <v>0</v>
      </c>
      <c r="H11" s="1376">
        <f t="shared" si="0"/>
        <v>0</v>
      </c>
      <c r="I11" s="1377"/>
      <c r="J11" s="1381"/>
      <c r="K11" s="1382"/>
      <c r="L11" s="1377"/>
      <c r="M11" s="1381"/>
      <c r="N11" s="1382"/>
      <c r="O11" s="1377"/>
    </row>
    <row r="12" spans="3:15" s="1370" customFormat="1" ht="12.75">
      <c r="C12" s="1379" t="s">
        <v>112</v>
      </c>
      <c r="D12" s="1380"/>
      <c r="E12" s="1376"/>
      <c r="F12" s="1377"/>
      <c r="G12" s="1378">
        <f t="shared" si="0"/>
        <v>0</v>
      </c>
      <c r="H12" s="1376">
        <f t="shared" si="0"/>
        <v>0</v>
      </c>
      <c r="I12" s="1377"/>
      <c r="J12" s="1381"/>
      <c r="K12" s="1382"/>
      <c r="L12" s="1377"/>
      <c r="M12" s="1381"/>
      <c r="N12" s="1382"/>
      <c r="O12" s="1377"/>
    </row>
    <row r="13" spans="3:15" s="1370" customFormat="1" ht="12.75">
      <c r="C13" s="1379" t="s">
        <v>113</v>
      </c>
      <c r="D13" s="1380"/>
      <c r="E13" s="1376"/>
      <c r="F13" s="1377"/>
      <c r="G13" s="1378">
        <f t="shared" si="0"/>
        <v>0</v>
      </c>
      <c r="H13" s="1376">
        <f t="shared" si="0"/>
        <v>0</v>
      </c>
      <c r="I13" s="1377"/>
      <c r="J13" s="1381"/>
      <c r="K13" s="1382"/>
      <c r="L13" s="1377"/>
      <c r="M13" s="1381"/>
      <c r="N13" s="1382"/>
      <c r="O13" s="1377"/>
    </row>
    <row r="14" spans="3:15" s="1370" customFormat="1" ht="12.75">
      <c r="C14" s="1379" t="s">
        <v>114</v>
      </c>
      <c r="D14" s="1380"/>
      <c r="E14" s="1376"/>
      <c r="F14" s="1377"/>
      <c r="G14" s="1378">
        <f t="shared" si="0"/>
        <v>0</v>
      </c>
      <c r="H14" s="1376">
        <f t="shared" si="0"/>
        <v>0</v>
      </c>
      <c r="I14" s="1377"/>
      <c r="J14" s="1381"/>
      <c r="K14" s="1382"/>
      <c r="L14" s="1377"/>
      <c r="M14" s="1381"/>
      <c r="N14" s="1382"/>
      <c r="O14" s="1377"/>
    </row>
    <row r="15" spans="3:15" s="1370" customFormat="1" ht="12.75">
      <c r="C15" s="1379" t="s">
        <v>115</v>
      </c>
      <c r="D15" s="1380"/>
      <c r="E15" s="1376"/>
      <c r="F15" s="1377"/>
      <c r="G15" s="1378">
        <f t="shared" si="0"/>
        <v>0</v>
      </c>
      <c r="H15" s="1376">
        <f t="shared" si="0"/>
        <v>0</v>
      </c>
      <c r="I15" s="1377"/>
      <c r="J15" s="1381"/>
      <c r="K15" s="1382"/>
      <c r="L15" s="1377"/>
      <c r="M15" s="1381"/>
      <c r="N15" s="1382"/>
      <c r="O15" s="1377"/>
    </row>
    <row r="16" spans="3:15" s="1370" customFormat="1" ht="12.75">
      <c r="C16" s="1379" t="s">
        <v>116</v>
      </c>
      <c r="D16" s="1380"/>
      <c r="E16" s="1376"/>
      <c r="F16" s="1377"/>
      <c r="G16" s="1378">
        <f t="shared" si="0"/>
        <v>0</v>
      </c>
      <c r="H16" s="1376">
        <f t="shared" si="0"/>
        <v>0</v>
      </c>
      <c r="I16" s="1377"/>
      <c r="J16" s="1381"/>
      <c r="K16" s="1382"/>
      <c r="L16" s="1377"/>
      <c r="M16" s="1381"/>
      <c r="N16" s="1382"/>
      <c r="O16" s="1377"/>
    </row>
    <row r="17" spans="3:15" s="1370" customFormat="1" ht="12.75">
      <c r="C17" s="1379" t="s">
        <v>117</v>
      </c>
      <c r="D17" s="1380"/>
      <c r="E17" s="1376"/>
      <c r="F17" s="1377"/>
      <c r="G17" s="1378">
        <f t="shared" si="0"/>
        <v>0</v>
      </c>
      <c r="H17" s="1376">
        <f t="shared" si="0"/>
        <v>0</v>
      </c>
      <c r="I17" s="1377"/>
      <c r="J17" s="1381"/>
      <c r="K17" s="1382"/>
      <c r="L17" s="1377"/>
      <c r="M17" s="1381"/>
      <c r="N17" s="1382"/>
      <c r="O17" s="1377"/>
    </row>
    <row r="18" spans="3:15" s="1370" customFormat="1" ht="12.75">
      <c r="C18" s="1379" t="s">
        <v>118</v>
      </c>
      <c r="D18" s="1380"/>
      <c r="E18" s="1376"/>
      <c r="F18" s="1377"/>
      <c r="G18" s="1378">
        <f t="shared" si="0"/>
        <v>0</v>
      </c>
      <c r="H18" s="1376">
        <f t="shared" si="0"/>
        <v>0</v>
      </c>
      <c r="I18" s="1377"/>
      <c r="J18" s="1381"/>
      <c r="K18" s="1382"/>
      <c r="L18" s="1377"/>
      <c r="M18" s="1381"/>
      <c r="N18" s="1382"/>
      <c r="O18" s="1377"/>
    </row>
    <row r="19" spans="3:15" s="1370" customFormat="1" ht="12.75">
      <c r="C19" s="1379" t="s">
        <v>119</v>
      </c>
      <c r="D19" s="1380"/>
      <c r="E19" s="1376"/>
      <c r="F19" s="1377"/>
      <c r="G19" s="1378">
        <f t="shared" si="0"/>
        <v>0</v>
      </c>
      <c r="H19" s="1376">
        <f t="shared" si="0"/>
        <v>0</v>
      </c>
      <c r="I19" s="1377"/>
      <c r="J19" s="1381"/>
      <c r="K19" s="1382"/>
      <c r="L19" s="1377"/>
      <c r="M19" s="1381"/>
      <c r="N19" s="1382"/>
      <c r="O19" s="1377"/>
    </row>
    <row r="20" spans="3:15" s="1370" customFormat="1" ht="13.5" thickBot="1">
      <c r="C20" s="1383" t="s">
        <v>120</v>
      </c>
      <c r="D20" s="1384"/>
      <c r="E20" s="1385"/>
      <c r="F20" s="1386"/>
      <c r="G20" s="1387">
        <f t="shared" si="0"/>
        <v>0</v>
      </c>
      <c r="H20" s="1385">
        <f t="shared" si="0"/>
        <v>0</v>
      </c>
      <c r="I20" s="1386"/>
      <c r="J20" s="1388"/>
      <c r="K20" s="1389"/>
      <c r="L20" s="1386"/>
      <c r="M20" s="1388"/>
      <c r="N20" s="1389"/>
      <c r="O20" s="1386"/>
    </row>
    <row r="21" spans="3:15" s="1370" customFormat="1" ht="12.75">
      <c r="C21" s="1390" t="s">
        <v>21</v>
      </c>
      <c r="D21" s="1391">
        <f>SUM(D9:D20)</f>
        <v>19</v>
      </c>
      <c r="E21" s="1392">
        <f>SUM(E9:E20)</f>
        <v>1474656</v>
      </c>
      <c r="F21" s="1393">
        <f>E21/D21</f>
        <v>77613.47368421052</v>
      </c>
      <c r="G21" s="1394">
        <f>SUM(G9:G20)</f>
        <v>18</v>
      </c>
      <c r="H21" s="1395">
        <f aca="true" t="shared" si="1" ref="H21:O21">SUM(H9:H20)</f>
        <v>1316406</v>
      </c>
      <c r="I21" s="1395">
        <f t="shared" si="1"/>
        <v>73133.66666666667</v>
      </c>
      <c r="J21" s="1394">
        <f t="shared" si="1"/>
        <v>0</v>
      </c>
      <c r="K21" s="1395">
        <f t="shared" si="1"/>
        <v>0</v>
      </c>
      <c r="L21" s="1395" t="e">
        <f t="shared" si="1"/>
        <v>#DIV/0!</v>
      </c>
      <c r="M21" s="1394">
        <f t="shared" si="1"/>
        <v>1</v>
      </c>
      <c r="N21" s="1395">
        <f t="shared" si="1"/>
        <v>158250</v>
      </c>
      <c r="O21" s="1396">
        <f t="shared" si="1"/>
        <v>158250</v>
      </c>
    </row>
    <row r="22" spans="3:15" s="1370" customFormat="1" ht="13.5" thickBot="1">
      <c r="C22" s="1397" t="s">
        <v>121</v>
      </c>
      <c r="D22" s="1398">
        <f>D21/12</f>
        <v>1.5833333333333333</v>
      </c>
      <c r="E22" s="1399">
        <f>E21/12</f>
        <v>122888</v>
      </c>
      <c r="F22" s="1400">
        <f>E22/D22</f>
        <v>77613.47368421053</v>
      </c>
      <c r="G22" s="1401">
        <f>G21/12</f>
        <v>1.5</v>
      </c>
      <c r="H22" s="1402">
        <f aca="true" t="shared" si="2" ref="H22:O22">H21/12</f>
        <v>109700.5</v>
      </c>
      <c r="I22" s="1402">
        <f t="shared" si="2"/>
        <v>6094.472222222223</v>
      </c>
      <c r="J22" s="1401">
        <f t="shared" si="2"/>
        <v>0</v>
      </c>
      <c r="K22" s="1402">
        <f t="shared" si="2"/>
        <v>0</v>
      </c>
      <c r="L22" s="1402" t="e">
        <f t="shared" si="2"/>
        <v>#DIV/0!</v>
      </c>
      <c r="M22" s="1401">
        <f t="shared" si="2"/>
        <v>0.08333333333333333</v>
      </c>
      <c r="N22" s="1402">
        <f>N21/12</f>
        <v>13187.5</v>
      </c>
      <c r="O22" s="1403">
        <f t="shared" si="2"/>
        <v>13187.5</v>
      </c>
    </row>
    <row r="23" spans="3:15" s="1370" customFormat="1" ht="12.75">
      <c r="C23" s="1638" t="s">
        <v>692</v>
      </c>
      <c r="D23" s="1638"/>
      <c r="E23" s="1638"/>
      <c r="F23" s="1638"/>
      <c r="G23" s="1638"/>
      <c r="H23" s="1638"/>
      <c r="I23" s="1638"/>
      <c r="J23" s="1638"/>
      <c r="K23" s="1638"/>
      <c r="L23" s="1638"/>
      <c r="M23" s="1638"/>
      <c r="N23" s="1638"/>
      <c r="O23" s="1404"/>
    </row>
    <row r="24" spans="3:15" s="1370" customFormat="1" ht="12.75">
      <c r="C24" s="1405" t="s">
        <v>1247</v>
      </c>
      <c r="D24" s="1405"/>
      <c r="E24" s="1406"/>
      <c r="F24" s="1404"/>
      <c r="G24" s="1404"/>
      <c r="H24" s="1404"/>
      <c r="I24" s="1404"/>
      <c r="J24" s="1404"/>
      <c r="K24" s="1404"/>
      <c r="L24" s="1404"/>
      <c r="M24" s="1404"/>
      <c r="N24" s="1404"/>
      <c r="O24" s="1404"/>
    </row>
    <row r="25" spans="3:15" s="1370" customFormat="1" ht="16.5">
      <c r="C25" s="1637" t="s">
        <v>777</v>
      </c>
      <c r="D25" s="1637"/>
      <c r="E25" s="1637"/>
      <c r="F25" s="1637"/>
      <c r="G25" s="1637"/>
      <c r="H25" s="1637"/>
      <c r="I25" s="1637"/>
      <c r="J25" s="1637"/>
      <c r="K25" s="1637"/>
      <c r="L25" s="1637"/>
      <c r="M25" s="1637"/>
      <c r="N25" s="1637"/>
      <c r="O25" s="1637"/>
    </row>
    <row r="26" spans="3:15" s="1370" customFormat="1" ht="15.75" thickBot="1">
      <c r="C26" s="1407"/>
      <c r="D26" s="1408"/>
      <c r="E26" s="1409"/>
      <c r="F26" s="1409"/>
      <c r="G26" s="1409"/>
      <c r="H26" s="1410"/>
      <c r="I26" s="1410"/>
      <c r="J26" s="1410"/>
      <c r="K26" s="1410"/>
      <c r="L26" s="1410"/>
      <c r="M26" s="1410"/>
      <c r="N26" s="1410"/>
      <c r="O26" s="1373" t="s">
        <v>60</v>
      </c>
    </row>
    <row r="27" spans="3:16" s="1370" customFormat="1" ht="15" customHeight="1">
      <c r="C27" s="1626" t="s">
        <v>774</v>
      </c>
      <c r="D27" s="1629" t="s">
        <v>21</v>
      </c>
      <c r="E27" s="1630"/>
      <c r="F27" s="1631"/>
      <c r="G27" s="1632" t="s">
        <v>513</v>
      </c>
      <c r="H27" s="1633"/>
      <c r="I27" s="1634"/>
      <c r="J27" s="1632" t="s">
        <v>107</v>
      </c>
      <c r="K27" s="1633"/>
      <c r="L27" s="1634"/>
      <c r="M27" s="1632" t="s">
        <v>108</v>
      </c>
      <c r="N27" s="1633"/>
      <c r="O27" s="1634"/>
      <c r="P27" s="1411"/>
    </row>
    <row r="28" spans="3:15" s="1370" customFormat="1" ht="12.75" customHeight="1">
      <c r="C28" s="1627"/>
      <c r="D28" s="1635" t="s">
        <v>63</v>
      </c>
      <c r="E28" s="1622" t="s">
        <v>512</v>
      </c>
      <c r="F28" s="1624" t="s">
        <v>571</v>
      </c>
      <c r="G28" s="1620" t="s">
        <v>63</v>
      </c>
      <c r="H28" s="1622" t="s">
        <v>512</v>
      </c>
      <c r="I28" s="1624" t="s">
        <v>571</v>
      </c>
      <c r="J28" s="1620" t="s">
        <v>63</v>
      </c>
      <c r="K28" s="1622" t="s">
        <v>512</v>
      </c>
      <c r="L28" s="1624" t="s">
        <v>571</v>
      </c>
      <c r="M28" s="1620" t="s">
        <v>63</v>
      </c>
      <c r="N28" s="1622" t="s">
        <v>512</v>
      </c>
      <c r="O28" s="1624" t="s">
        <v>571</v>
      </c>
    </row>
    <row r="29" spans="2:15" s="1370" customFormat="1" ht="21.75" customHeight="1" thickBot="1">
      <c r="B29" s="1412"/>
      <c r="C29" s="1639"/>
      <c r="D29" s="1636"/>
      <c r="E29" s="1623"/>
      <c r="F29" s="1625"/>
      <c r="G29" s="1621"/>
      <c r="H29" s="1623"/>
      <c r="I29" s="1625"/>
      <c r="J29" s="1621"/>
      <c r="K29" s="1623"/>
      <c r="L29" s="1625"/>
      <c r="M29" s="1621"/>
      <c r="N29" s="1623"/>
      <c r="O29" s="1625"/>
    </row>
    <row r="30" spans="1:15" s="1370" customFormat="1" ht="14.25" customHeight="1">
      <c r="A30" s="1413"/>
      <c r="B30" s="1412"/>
      <c r="C30" s="1414" t="s">
        <v>109</v>
      </c>
      <c r="D30" s="1415">
        <v>19</v>
      </c>
      <c r="E30" s="1416">
        <v>1474656</v>
      </c>
      <c r="F30" s="1417">
        <f>E30/D30</f>
        <v>77613.47368421052</v>
      </c>
      <c r="G30" s="1378">
        <f>D30-J30-M30</f>
        <v>18</v>
      </c>
      <c r="H30" s="1376">
        <f>E30-K30-N30</f>
        <v>1319156</v>
      </c>
      <c r="I30" s="1377">
        <f>H30/G30</f>
        <v>73286.44444444444</v>
      </c>
      <c r="J30" s="1381">
        <v>0</v>
      </c>
      <c r="K30" s="1376">
        <v>0</v>
      </c>
      <c r="L30" s="1377"/>
      <c r="M30" s="1378">
        <v>1</v>
      </c>
      <c r="N30" s="1376">
        <v>155500</v>
      </c>
      <c r="O30" s="1377">
        <f>N30/M30</f>
        <v>155500</v>
      </c>
    </row>
    <row r="31" spans="1:15" s="1370" customFormat="1" ht="14.25" customHeight="1">
      <c r="A31" s="1413"/>
      <c r="B31" s="1412"/>
      <c r="C31" s="1418" t="s">
        <v>110</v>
      </c>
      <c r="D31" s="1415">
        <v>19</v>
      </c>
      <c r="E31" s="1416">
        <v>1474656</v>
      </c>
      <c r="F31" s="1417">
        <f aca="true" t="shared" si="3" ref="F31:F41">E31/D31</f>
        <v>77613.47368421052</v>
      </c>
      <c r="G31" s="1378">
        <f aca="true" t="shared" si="4" ref="G31:H41">D31-J31-M31</f>
        <v>18</v>
      </c>
      <c r="H31" s="1376">
        <f t="shared" si="4"/>
        <v>1319156</v>
      </c>
      <c r="I31" s="1377">
        <f aca="true" t="shared" si="5" ref="I31:I41">H31/G31</f>
        <v>73286.44444444444</v>
      </c>
      <c r="J31" s="1381">
        <v>0</v>
      </c>
      <c r="K31" s="1376">
        <v>0</v>
      </c>
      <c r="L31" s="1377"/>
      <c r="M31" s="1378">
        <v>1</v>
      </c>
      <c r="N31" s="1376">
        <v>155500</v>
      </c>
      <c r="O31" s="1377">
        <f aca="true" t="shared" si="6" ref="O31:O41">N31/M31</f>
        <v>155500</v>
      </c>
    </row>
    <row r="32" spans="1:15" s="1370" customFormat="1" ht="14.25" customHeight="1">
      <c r="A32" s="1413"/>
      <c r="B32" s="1412"/>
      <c r="C32" s="1418" t="s">
        <v>111</v>
      </c>
      <c r="D32" s="1415">
        <v>19</v>
      </c>
      <c r="E32" s="1416">
        <v>1705688</v>
      </c>
      <c r="F32" s="1417">
        <f t="shared" si="3"/>
        <v>89773.05263157895</v>
      </c>
      <c r="G32" s="1378">
        <f t="shared" si="4"/>
        <v>18</v>
      </c>
      <c r="H32" s="1376">
        <f t="shared" si="4"/>
        <v>1537688</v>
      </c>
      <c r="I32" s="1377">
        <f t="shared" si="5"/>
        <v>85427.11111111111</v>
      </c>
      <c r="J32" s="1381">
        <v>0</v>
      </c>
      <c r="K32" s="1376">
        <v>0</v>
      </c>
      <c r="L32" s="1377"/>
      <c r="M32" s="1378">
        <v>1</v>
      </c>
      <c r="N32" s="1376">
        <v>168000</v>
      </c>
      <c r="O32" s="1377">
        <f t="shared" si="6"/>
        <v>168000</v>
      </c>
    </row>
    <row r="33" spans="1:15" s="1370" customFormat="1" ht="14.25" customHeight="1">
      <c r="A33" s="1413"/>
      <c r="B33" s="1412"/>
      <c r="C33" s="1418" t="s">
        <v>112</v>
      </c>
      <c r="D33" s="1415">
        <v>19</v>
      </c>
      <c r="E33" s="1416">
        <v>1705000</v>
      </c>
      <c r="F33" s="1417">
        <f t="shared" si="3"/>
        <v>89736.84210526316</v>
      </c>
      <c r="G33" s="1378">
        <f t="shared" si="4"/>
        <v>18</v>
      </c>
      <c r="H33" s="1376">
        <f t="shared" si="4"/>
        <v>1537000</v>
      </c>
      <c r="I33" s="1377">
        <f t="shared" si="5"/>
        <v>85388.88888888889</v>
      </c>
      <c r="J33" s="1381">
        <v>0</v>
      </c>
      <c r="K33" s="1382">
        <v>0</v>
      </c>
      <c r="L33" s="1377"/>
      <c r="M33" s="1378">
        <v>1</v>
      </c>
      <c r="N33" s="1376">
        <v>168000</v>
      </c>
      <c r="O33" s="1377">
        <f t="shared" si="6"/>
        <v>168000</v>
      </c>
    </row>
    <row r="34" spans="1:15" s="1370" customFormat="1" ht="14.25" customHeight="1">
      <c r="A34" s="1413"/>
      <c r="B34" s="1412"/>
      <c r="C34" s="1418" t="s">
        <v>113</v>
      </c>
      <c r="D34" s="1415">
        <v>19</v>
      </c>
      <c r="E34" s="1416">
        <v>1705000</v>
      </c>
      <c r="F34" s="1417">
        <f t="shared" si="3"/>
        <v>89736.84210526316</v>
      </c>
      <c r="G34" s="1378">
        <f t="shared" si="4"/>
        <v>18</v>
      </c>
      <c r="H34" s="1376">
        <f t="shared" si="4"/>
        <v>1537000</v>
      </c>
      <c r="I34" s="1377">
        <f t="shared" si="5"/>
        <v>85388.88888888889</v>
      </c>
      <c r="J34" s="1381">
        <v>0</v>
      </c>
      <c r="K34" s="1382">
        <v>0</v>
      </c>
      <c r="L34" s="1377"/>
      <c r="M34" s="1378">
        <v>1</v>
      </c>
      <c r="N34" s="1376">
        <v>168000</v>
      </c>
      <c r="O34" s="1377">
        <f t="shared" si="6"/>
        <v>168000</v>
      </c>
    </row>
    <row r="35" spans="1:15" s="1370" customFormat="1" ht="14.25" customHeight="1">
      <c r="A35" s="1413"/>
      <c r="B35" s="1412"/>
      <c r="C35" s="1418" t="s">
        <v>114</v>
      </c>
      <c r="D35" s="1415">
        <v>19</v>
      </c>
      <c r="E35" s="1416">
        <v>1705000</v>
      </c>
      <c r="F35" s="1417">
        <f t="shared" si="3"/>
        <v>89736.84210526316</v>
      </c>
      <c r="G35" s="1378">
        <f t="shared" si="4"/>
        <v>18</v>
      </c>
      <c r="H35" s="1376">
        <f t="shared" si="4"/>
        <v>1537000</v>
      </c>
      <c r="I35" s="1377">
        <f t="shared" si="5"/>
        <v>85388.88888888889</v>
      </c>
      <c r="J35" s="1381">
        <v>0</v>
      </c>
      <c r="K35" s="1382">
        <v>0</v>
      </c>
      <c r="L35" s="1377"/>
      <c r="M35" s="1378">
        <v>1</v>
      </c>
      <c r="N35" s="1376">
        <v>168000</v>
      </c>
      <c r="O35" s="1377">
        <f t="shared" si="6"/>
        <v>168000</v>
      </c>
    </row>
    <row r="36" spans="1:15" s="1370" customFormat="1" ht="14.25" customHeight="1">
      <c r="A36" s="1413"/>
      <c r="B36" s="1412"/>
      <c r="C36" s="1418" t="s">
        <v>115</v>
      </c>
      <c r="D36" s="1415">
        <v>19</v>
      </c>
      <c r="E36" s="1416">
        <v>1705000</v>
      </c>
      <c r="F36" s="1417">
        <f t="shared" si="3"/>
        <v>89736.84210526316</v>
      </c>
      <c r="G36" s="1378">
        <f t="shared" si="4"/>
        <v>18</v>
      </c>
      <c r="H36" s="1376">
        <f t="shared" si="4"/>
        <v>1537000</v>
      </c>
      <c r="I36" s="1377">
        <f t="shared" si="5"/>
        <v>85388.88888888889</v>
      </c>
      <c r="J36" s="1381">
        <v>0</v>
      </c>
      <c r="K36" s="1382">
        <v>0</v>
      </c>
      <c r="L36" s="1382"/>
      <c r="M36" s="1378">
        <v>1</v>
      </c>
      <c r="N36" s="1376">
        <v>168000</v>
      </c>
      <c r="O36" s="1377">
        <f t="shared" si="6"/>
        <v>168000</v>
      </c>
    </row>
    <row r="37" spans="1:15" s="1370" customFormat="1" ht="14.25" customHeight="1">
      <c r="A37" s="1413"/>
      <c r="B37" s="1412"/>
      <c r="C37" s="1418" t="s">
        <v>116</v>
      </c>
      <c r="D37" s="1415">
        <v>19</v>
      </c>
      <c r="E37" s="1416">
        <v>1705000</v>
      </c>
      <c r="F37" s="1417">
        <f t="shared" si="3"/>
        <v>89736.84210526316</v>
      </c>
      <c r="G37" s="1378">
        <f t="shared" si="4"/>
        <v>18</v>
      </c>
      <c r="H37" s="1376">
        <f t="shared" si="4"/>
        <v>1537000</v>
      </c>
      <c r="I37" s="1377">
        <f t="shared" si="5"/>
        <v>85388.88888888889</v>
      </c>
      <c r="J37" s="1381">
        <v>0</v>
      </c>
      <c r="K37" s="1382">
        <v>0</v>
      </c>
      <c r="L37" s="1382"/>
      <c r="M37" s="1378">
        <v>1</v>
      </c>
      <c r="N37" s="1376">
        <v>168000</v>
      </c>
      <c r="O37" s="1377">
        <f t="shared" si="6"/>
        <v>168000</v>
      </c>
    </row>
    <row r="38" spans="1:15" s="1370" customFormat="1" ht="14.25" customHeight="1">
      <c r="A38" s="1413"/>
      <c r="B38" s="1412"/>
      <c r="C38" s="1418" t="s">
        <v>117</v>
      </c>
      <c r="D38" s="1415">
        <v>19</v>
      </c>
      <c r="E38" s="1416">
        <v>1705000</v>
      </c>
      <c r="F38" s="1417">
        <f t="shared" si="3"/>
        <v>89736.84210526316</v>
      </c>
      <c r="G38" s="1378">
        <f t="shared" si="4"/>
        <v>18</v>
      </c>
      <c r="H38" s="1376">
        <f t="shared" si="4"/>
        <v>1537000</v>
      </c>
      <c r="I38" s="1377">
        <f t="shared" si="5"/>
        <v>85388.88888888889</v>
      </c>
      <c r="J38" s="1381">
        <v>0</v>
      </c>
      <c r="K38" s="1382">
        <v>0</v>
      </c>
      <c r="L38" s="1382"/>
      <c r="M38" s="1378">
        <v>1</v>
      </c>
      <c r="N38" s="1376">
        <v>168000</v>
      </c>
      <c r="O38" s="1377">
        <f t="shared" si="6"/>
        <v>168000</v>
      </c>
    </row>
    <row r="39" spans="1:15" s="1370" customFormat="1" ht="14.25" customHeight="1">
      <c r="A39" s="1413"/>
      <c r="B39" s="1412"/>
      <c r="C39" s="1418" t="s">
        <v>118</v>
      </c>
      <c r="D39" s="1415">
        <v>19</v>
      </c>
      <c r="E39" s="1416">
        <v>1705000</v>
      </c>
      <c r="F39" s="1417">
        <f t="shared" si="3"/>
        <v>89736.84210526316</v>
      </c>
      <c r="G39" s="1378">
        <f t="shared" si="4"/>
        <v>18</v>
      </c>
      <c r="H39" s="1376">
        <f t="shared" si="4"/>
        <v>1537000</v>
      </c>
      <c r="I39" s="1377">
        <f t="shared" si="5"/>
        <v>85388.88888888889</v>
      </c>
      <c r="J39" s="1381">
        <v>0</v>
      </c>
      <c r="K39" s="1382">
        <v>0</v>
      </c>
      <c r="L39" s="1382"/>
      <c r="M39" s="1378">
        <v>1</v>
      </c>
      <c r="N39" s="1376">
        <v>168000</v>
      </c>
      <c r="O39" s="1377">
        <f t="shared" si="6"/>
        <v>168000</v>
      </c>
    </row>
    <row r="40" spans="1:15" s="1370" customFormat="1" ht="14.25" customHeight="1">
      <c r="A40" s="1413"/>
      <c r="B40" s="1412"/>
      <c r="C40" s="1418" t="s">
        <v>119</v>
      </c>
      <c r="D40" s="1415">
        <v>19</v>
      </c>
      <c r="E40" s="1416">
        <v>1705000</v>
      </c>
      <c r="F40" s="1417">
        <f t="shared" si="3"/>
        <v>89736.84210526316</v>
      </c>
      <c r="G40" s="1378">
        <f t="shared" si="4"/>
        <v>18</v>
      </c>
      <c r="H40" s="1376">
        <f t="shared" si="4"/>
        <v>1537000</v>
      </c>
      <c r="I40" s="1377">
        <f t="shared" si="5"/>
        <v>85388.88888888889</v>
      </c>
      <c r="J40" s="1381">
        <v>0</v>
      </c>
      <c r="K40" s="1382">
        <v>0</v>
      </c>
      <c r="L40" s="1382"/>
      <c r="M40" s="1378">
        <v>1</v>
      </c>
      <c r="N40" s="1376">
        <v>168000</v>
      </c>
      <c r="O40" s="1377">
        <f t="shared" si="6"/>
        <v>168000</v>
      </c>
    </row>
    <row r="41" spans="1:15" s="1370" customFormat="1" ht="14.25" customHeight="1" thickBot="1">
      <c r="A41" s="1413"/>
      <c r="B41" s="1412"/>
      <c r="C41" s="1419" t="s">
        <v>120</v>
      </c>
      <c r="D41" s="1420">
        <v>19</v>
      </c>
      <c r="E41" s="1416">
        <v>1705000</v>
      </c>
      <c r="F41" s="1421">
        <f t="shared" si="3"/>
        <v>89736.84210526316</v>
      </c>
      <c r="G41" s="1378">
        <f t="shared" si="4"/>
        <v>18</v>
      </c>
      <c r="H41" s="1385">
        <f t="shared" si="4"/>
        <v>1537000</v>
      </c>
      <c r="I41" s="1386">
        <f t="shared" si="5"/>
        <v>85388.88888888889</v>
      </c>
      <c r="J41" s="1388">
        <v>0</v>
      </c>
      <c r="K41" s="1382">
        <v>0</v>
      </c>
      <c r="L41" s="1382"/>
      <c r="M41" s="1387">
        <v>1</v>
      </c>
      <c r="N41" s="1385">
        <v>168000</v>
      </c>
      <c r="O41" s="1386">
        <f t="shared" si="6"/>
        <v>168000</v>
      </c>
    </row>
    <row r="42" spans="2:15" s="1370" customFormat="1" ht="14.25" customHeight="1">
      <c r="B42" s="1412"/>
      <c r="C42" s="1422" t="s">
        <v>21</v>
      </c>
      <c r="D42" s="1423">
        <f>SUM(D30:D41)</f>
        <v>228</v>
      </c>
      <c r="E42" s="1424">
        <f aca="true" t="shared" si="7" ref="E42:O42">SUM(E30:E41)</f>
        <v>20000000</v>
      </c>
      <c r="F42" s="1424">
        <f t="shared" si="7"/>
        <v>1052631.5789473683</v>
      </c>
      <c r="G42" s="1425">
        <f t="shared" si="7"/>
        <v>216</v>
      </c>
      <c r="H42" s="1426">
        <f t="shared" si="7"/>
        <v>18009000</v>
      </c>
      <c r="I42" s="1426">
        <f t="shared" si="7"/>
        <v>1000499.9999999999</v>
      </c>
      <c r="J42" s="1423">
        <f t="shared" si="7"/>
        <v>0</v>
      </c>
      <c r="K42" s="1426">
        <f t="shared" si="7"/>
        <v>0</v>
      </c>
      <c r="L42" s="1426">
        <f t="shared" si="7"/>
        <v>0</v>
      </c>
      <c r="M42" s="1423">
        <f t="shared" si="7"/>
        <v>12</v>
      </c>
      <c r="N42" s="1426">
        <f t="shared" si="7"/>
        <v>1991000</v>
      </c>
      <c r="O42" s="1427">
        <f t="shared" si="7"/>
        <v>1991000</v>
      </c>
    </row>
    <row r="43" spans="2:15" s="1370" customFormat="1" ht="14.25" customHeight="1" thickBot="1">
      <c r="B43" s="1412"/>
      <c r="C43" s="1428" t="s">
        <v>121</v>
      </c>
      <c r="D43" s="1429">
        <f>D42/12</f>
        <v>19</v>
      </c>
      <c r="E43" s="1430">
        <f aca="true" t="shared" si="8" ref="E43:O43">E42/12</f>
        <v>1666666.6666666667</v>
      </c>
      <c r="F43" s="1430">
        <f t="shared" si="8"/>
        <v>87719.29824561403</v>
      </c>
      <c r="G43" s="1401">
        <f t="shared" si="8"/>
        <v>18</v>
      </c>
      <c r="H43" s="1431">
        <f t="shared" si="8"/>
        <v>1500750</v>
      </c>
      <c r="I43" s="1431">
        <f t="shared" si="8"/>
        <v>83374.99999999999</v>
      </c>
      <c r="J43" s="1429">
        <f t="shared" si="8"/>
        <v>0</v>
      </c>
      <c r="K43" s="1431">
        <f t="shared" si="8"/>
        <v>0</v>
      </c>
      <c r="L43" s="1431">
        <f t="shared" si="8"/>
        <v>0</v>
      </c>
      <c r="M43" s="1429">
        <f t="shared" si="8"/>
        <v>1</v>
      </c>
      <c r="N43" s="1431">
        <f t="shared" si="8"/>
        <v>165916.66666666666</v>
      </c>
      <c r="O43" s="1432">
        <f t="shared" si="8"/>
        <v>165916.66666666666</v>
      </c>
    </row>
    <row r="44" spans="3:15" s="1370" customFormat="1" ht="15">
      <c r="C44" s="1619" t="s">
        <v>803</v>
      </c>
      <c r="D44" s="1619"/>
      <c r="E44" s="1619"/>
      <c r="F44" s="1619"/>
      <c r="G44" s="1619"/>
      <c r="H44" s="1619"/>
      <c r="I44" s="1619"/>
      <c r="J44" s="1619"/>
      <c r="K44" s="1619"/>
      <c r="L44" s="1619"/>
      <c r="M44" s="1619"/>
      <c r="N44" s="1619"/>
      <c r="O44" s="1410"/>
    </row>
    <row r="45" spans="3:15" ht="12.75" customHeight="1">
      <c r="C45" s="1637" t="s">
        <v>1246</v>
      </c>
      <c r="D45" s="1637"/>
      <c r="E45" s="1637"/>
      <c r="F45" s="1637"/>
      <c r="G45" s="1637"/>
      <c r="H45" s="1637"/>
      <c r="I45" s="1637"/>
      <c r="J45" s="1637"/>
      <c r="K45" s="1637"/>
      <c r="L45" s="1637"/>
      <c r="M45" s="1637"/>
      <c r="N45" s="1637"/>
      <c r="O45" s="1637"/>
    </row>
    <row r="46" spans="3:15" ht="9.75" customHeight="1" thickBot="1">
      <c r="C46" s="1407"/>
      <c r="D46" s="1408"/>
      <c r="E46" s="1409"/>
      <c r="F46" s="1409"/>
      <c r="G46" s="1409"/>
      <c r="H46" s="1410"/>
      <c r="I46" s="1410"/>
      <c r="J46" s="1410"/>
      <c r="K46" s="1410"/>
      <c r="L46" s="1410"/>
      <c r="M46" s="1410"/>
      <c r="N46" s="1410"/>
      <c r="O46" s="1373" t="s">
        <v>60</v>
      </c>
    </row>
    <row r="47" spans="3:15" ht="15" customHeight="1">
      <c r="C47" s="1626" t="s">
        <v>774</v>
      </c>
      <c r="D47" s="1629" t="s">
        <v>21</v>
      </c>
      <c r="E47" s="1630"/>
      <c r="F47" s="1631"/>
      <c r="G47" s="1632" t="s">
        <v>513</v>
      </c>
      <c r="H47" s="1633"/>
      <c r="I47" s="1634"/>
      <c r="J47" s="1632" t="s">
        <v>107</v>
      </c>
      <c r="K47" s="1633"/>
      <c r="L47" s="1634"/>
      <c r="M47" s="1632" t="s">
        <v>108</v>
      </c>
      <c r="N47" s="1633"/>
      <c r="O47" s="1634"/>
    </row>
    <row r="48" spans="3:15" ht="12.75" customHeight="1">
      <c r="C48" s="1627"/>
      <c r="D48" s="1635" t="s">
        <v>63</v>
      </c>
      <c r="E48" s="1622" t="s">
        <v>512</v>
      </c>
      <c r="F48" s="1624" t="s">
        <v>571</v>
      </c>
      <c r="G48" s="1620" t="s">
        <v>63</v>
      </c>
      <c r="H48" s="1622" t="s">
        <v>512</v>
      </c>
      <c r="I48" s="1624" t="s">
        <v>571</v>
      </c>
      <c r="J48" s="1620" t="s">
        <v>63</v>
      </c>
      <c r="K48" s="1622" t="s">
        <v>512</v>
      </c>
      <c r="L48" s="1624" t="s">
        <v>571</v>
      </c>
      <c r="M48" s="1620" t="s">
        <v>63</v>
      </c>
      <c r="N48" s="1622" t="s">
        <v>512</v>
      </c>
      <c r="O48" s="1624" t="s">
        <v>571</v>
      </c>
    </row>
    <row r="49" spans="3:15" ht="13.5" thickBot="1">
      <c r="C49" s="1628"/>
      <c r="D49" s="1636"/>
      <c r="E49" s="1623"/>
      <c r="F49" s="1625"/>
      <c r="G49" s="1621"/>
      <c r="H49" s="1623"/>
      <c r="I49" s="1625"/>
      <c r="J49" s="1621"/>
      <c r="K49" s="1623"/>
      <c r="L49" s="1625"/>
      <c r="M49" s="1621"/>
      <c r="N49" s="1623"/>
      <c r="O49" s="1625"/>
    </row>
    <row r="50" spans="3:15" ht="12.75">
      <c r="C50" s="1433" t="s">
        <v>109</v>
      </c>
      <c r="D50" s="1415">
        <v>19</v>
      </c>
      <c r="E50" s="1376">
        <v>1720186.42</v>
      </c>
      <c r="F50" s="1377">
        <f>E50/D50</f>
        <v>90536.12736842105</v>
      </c>
      <c r="G50" s="1434">
        <f>D50-J50-M50</f>
        <v>16</v>
      </c>
      <c r="H50" s="1376">
        <f>E50-K50-N50</f>
        <v>1535588.42</v>
      </c>
      <c r="I50" s="1377">
        <f>H50/G50</f>
        <v>95974.27625</v>
      </c>
      <c r="J50" s="1378">
        <v>2</v>
      </c>
      <c r="K50" s="1376"/>
      <c r="L50" s="1377">
        <f aca="true" t="shared" si="9" ref="L50:L55">K50/J50</f>
        <v>0</v>
      </c>
      <c r="M50" s="1434">
        <v>1</v>
      </c>
      <c r="N50" s="1376">
        <v>184598</v>
      </c>
      <c r="O50" s="1377">
        <f>N50/M50</f>
        <v>184598</v>
      </c>
    </row>
    <row r="51" spans="3:15" ht="12.75">
      <c r="C51" s="1435" t="s">
        <v>110</v>
      </c>
      <c r="D51" s="1415">
        <v>19</v>
      </c>
      <c r="E51" s="1376"/>
      <c r="F51" s="1377">
        <f>E51/D51</f>
        <v>0</v>
      </c>
      <c r="G51" s="1434">
        <f aca="true" t="shared" si="10" ref="G51:H61">D51-J51-M51</f>
        <v>16</v>
      </c>
      <c r="H51" s="1376">
        <f t="shared" si="10"/>
        <v>0</v>
      </c>
      <c r="I51" s="1377">
        <f aca="true" t="shared" si="11" ref="I51:I61">H51/G51</f>
        <v>0</v>
      </c>
      <c r="J51" s="1381">
        <v>2</v>
      </c>
      <c r="K51" s="1376"/>
      <c r="L51" s="1377">
        <f t="shared" si="9"/>
        <v>0</v>
      </c>
      <c r="M51" s="1434">
        <v>1</v>
      </c>
      <c r="N51" s="1376"/>
      <c r="O51" s="1377">
        <f aca="true" t="shared" si="12" ref="O51:O61">N51/M51</f>
        <v>0</v>
      </c>
    </row>
    <row r="52" spans="3:15" ht="12.75">
      <c r="C52" s="1435" t="s">
        <v>111</v>
      </c>
      <c r="D52" s="1415">
        <v>19</v>
      </c>
      <c r="E52" s="1376"/>
      <c r="F52" s="1377">
        <f aca="true" t="shared" si="13" ref="F52:F61">E52/D52</f>
        <v>0</v>
      </c>
      <c r="G52" s="1434">
        <f t="shared" si="10"/>
        <v>16</v>
      </c>
      <c r="H52" s="1376">
        <f t="shared" si="10"/>
        <v>0</v>
      </c>
      <c r="I52" s="1377">
        <f t="shared" si="11"/>
        <v>0</v>
      </c>
      <c r="J52" s="1381">
        <v>2</v>
      </c>
      <c r="K52" s="1376"/>
      <c r="L52" s="1377">
        <f t="shared" si="9"/>
        <v>0</v>
      </c>
      <c r="M52" s="1434">
        <v>1</v>
      </c>
      <c r="N52" s="1376"/>
      <c r="O52" s="1377">
        <f t="shared" si="12"/>
        <v>0</v>
      </c>
    </row>
    <row r="53" spans="3:15" ht="12.75">
      <c r="C53" s="1435" t="s">
        <v>112</v>
      </c>
      <c r="D53" s="1415">
        <v>19</v>
      </c>
      <c r="E53" s="1376"/>
      <c r="F53" s="1377">
        <f t="shared" si="13"/>
        <v>0</v>
      </c>
      <c r="G53" s="1434">
        <f t="shared" si="10"/>
        <v>17</v>
      </c>
      <c r="H53" s="1376">
        <f t="shared" si="10"/>
        <v>0</v>
      </c>
      <c r="I53" s="1377">
        <f t="shared" si="11"/>
        <v>0</v>
      </c>
      <c r="J53" s="1381">
        <v>1</v>
      </c>
      <c r="K53" s="1382"/>
      <c r="L53" s="1377">
        <f t="shared" si="9"/>
        <v>0</v>
      </c>
      <c r="M53" s="1434">
        <v>1</v>
      </c>
      <c r="N53" s="1376"/>
      <c r="O53" s="1377">
        <f t="shared" si="12"/>
        <v>0</v>
      </c>
    </row>
    <row r="54" spans="3:15" ht="12.75">
      <c r="C54" s="1435" t="s">
        <v>113</v>
      </c>
      <c r="D54" s="1415">
        <v>19</v>
      </c>
      <c r="E54" s="1376"/>
      <c r="F54" s="1377">
        <f t="shared" si="13"/>
        <v>0</v>
      </c>
      <c r="G54" s="1434">
        <f t="shared" si="10"/>
        <v>17</v>
      </c>
      <c r="H54" s="1376">
        <f t="shared" si="10"/>
        <v>0</v>
      </c>
      <c r="I54" s="1377">
        <f t="shared" si="11"/>
        <v>0</v>
      </c>
      <c r="J54" s="1381">
        <v>1</v>
      </c>
      <c r="K54" s="1382"/>
      <c r="L54" s="1377">
        <f t="shared" si="9"/>
        <v>0</v>
      </c>
      <c r="M54" s="1434">
        <v>1</v>
      </c>
      <c r="N54" s="1376"/>
      <c r="O54" s="1377">
        <f t="shared" si="12"/>
        <v>0</v>
      </c>
    </row>
    <row r="55" spans="3:15" ht="12.75">
      <c r="C55" s="1435" t="s">
        <v>114</v>
      </c>
      <c r="D55" s="1415">
        <v>19</v>
      </c>
      <c r="E55" s="1376"/>
      <c r="F55" s="1377">
        <f t="shared" si="13"/>
        <v>0</v>
      </c>
      <c r="G55" s="1434">
        <f t="shared" si="10"/>
        <v>17</v>
      </c>
      <c r="H55" s="1376">
        <f t="shared" si="10"/>
        <v>0</v>
      </c>
      <c r="I55" s="1377">
        <f t="shared" si="11"/>
        <v>0</v>
      </c>
      <c r="J55" s="1381">
        <v>1</v>
      </c>
      <c r="K55" s="1382"/>
      <c r="L55" s="1377">
        <f t="shared" si="9"/>
        <v>0</v>
      </c>
      <c r="M55" s="1434">
        <v>1</v>
      </c>
      <c r="N55" s="1376"/>
      <c r="O55" s="1377">
        <f t="shared" si="12"/>
        <v>0</v>
      </c>
    </row>
    <row r="56" spans="3:15" ht="12.75">
      <c r="C56" s="1435" t="s">
        <v>115</v>
      </c>
      <c r="D56" s="1415">
        <v>19</v>
      </c>
      <c r="E56" s="1376"/>
      <c r="F56" s="1377">
        <f t="shared" si="13"/>
        <v>0</v>
      </c>
      <c r="G56" s="1434">
        <f t="shared" si="10"/>
        <v>18</v>
      </c>
      <c r="H56" s="1376">
        <f t="shared" si="10"/>
        <v>0</v>
      </c>
      <c r="I56" s="1377">
        <f t="shared" si="11"/>
        <v>0</v>
      </c>
      <c r="J56" s="1381">
        <v>0</v>
      </c>
      <c r="K56" s="1382"/>
      <c r="L56" s="1377">
        <v>0</v>
      </c>
      <c r="M56" s="1434">
        <v>1</v>
      </c>
      <c r="N56" s="1376"/>
      <c r="O56" s="1377">
        <f t="shared" si="12"/>
        <v>0</v>
      </c>
    </row>
    <row r="57" spans="3:15" ht="12.75">
      <c r="C57" s="1435" t="s">
        <v>116</v>
      </c>
      <c r="D57" s="1415">
        <v>19</v>
      </c>
      <c r="E57" s="1376"/>
      <c r="F57" s="1377">
        <f t="shared" si="13"/>
        <v>0</v>
      </c>
      <c r="G57" s="1434">
        <f t="shared" si="10"/>
        <v>18</v>
      </c>
      <c r="H57" s="1376">
        <f t="shared" si="10"/>
        <v>0</v>
      </c>
      <c r="I57" s="1377">
        <f t="shared" si="11"/>
        <v>0</v>
      </c>
      <c r="J57" s="1381">
        <v>0</v>
      </c>
      <c r="K57" s="1382"/>
      <c r="L57" s="1377">
        <v>0</v>
      </c>
      <c r="M57" s="1434">
        <v>1</v>
      </c>
      <c r="N57" s="1376"/>
      <c r="O57" s="1377">
        <f t="shared" si="12"/>
        <v>0</v>
      </c>
    </row>
    <row r="58" spans="3:15" ht="12.75">
      <c r="C58" s="1435" t="s">
        <v>117</v>
      </c>
      <c r="D58" s="1415">
        <v>19</v>
      </c>
      <c r="E58" s="1376"/>
      <c r="F58" s="1377">
        <f t="shared" si="13"/>
        <v>0</v>
      </c>
      <c r="G58" s="1434">
        <f t="shared" si="10"/>
        <v>18</v>
      </c>
      <c r="H58" s="1376">
        <f t="shared" si="10"/>
        <v>0</v>
      </c>
      <c r="I58" s="1377">
        <f t="shared" si="11"/>
        <v>0</v>
      </c>
      <c r="J58" s="1381">
        <v>0</v>
      </c>
      <c r="K58" s="1382"/>
      <c r="L58" s="1377">
        <v>0</v>
      </c>
      <c r="M58" s="1434">
        <v>1</v>
      </c>
      <c r="N58" s="1376"/>
      <c r="O58" s="1377">
        <f t="shared" si="12"/>
        <v>0</v>
      </c>
    </row>
    <row r="59" spans="3:15" ht="12.75">
      <c r="C59" s="1435" t="s">
        <v>118</v>
      </c>
      <c r="D59" s="1415">
        <v>19</v>
      </c>
      <c r="E59" s="1376"/>
      <c r="F59" s="1377">
        <f t="shared" si="13"/>
        <v>0</v>
      </c>
      <c r="G59" s="1434">
        <f t="shared" si="10"/>
        <v>18</v>
      </c>
      <c r="H59" s="1376">
        <f t="shared" si="10"/>
        <v>0</v>
      </c>
      <c r="I59" s="1377">
        <f t="shared" si="11"/>
        <v>0</v>
      </c>
      <c r="J59" s="1381">
        <v>0</v>
      </c>
      <c r="K59" s="1382"/>
      <c r="L59" s="1377">
        <v>0</v>
      </c>
      <c r="M59" s="1434">
        <v>1</v>
      </c>
      <c r="N59" s="1376"/>
      <c r="O59" s="1377">
        <f t="shared" si="12"/>
        <v>0</v>
      </c>
    </row>
    <row r="60" spans="3:15" ht="12.75">
      <c r="C60" s="1435" t="s">
        <v>119</v>
      </c>
      <c r="D60" s="1415">
        <v>19</v>
      </c>
      <c r="E60" s="1376"/>
      <c r="F60" s="1377">
        <f t="shared" si="13"/>
        <v>0</v>
      </c>
      <c r="G60" s="1434">
        <f t="shared" si="10"/>
        <v>18</v>
      </c>
      <c r="H60" s="1376">
        <f t="shared" si="10"/>
        <v>0</v>
      </c>
      <c r="I60" s="1377">
        <f t="shared" si="11"/>
        <v>0</v>
      </c>
      <c r="J60" s="1381">
        <v>0</v>
      </c>
      <c r="K60" s="1382">
        <v>0</v>
      </c>
      <c r="L60" s="1377">
        <v>0</v>
      </c>
      <c r="M60" s="1434">
        <v>1</v>
      </c>
      <c r="N60" s="1376"/>
      <c r="O60" s="1377">
        <f t="shared" si="12"/>
        <v>0</v>
      </c>
    </row>
    <row r="61" spans="3:15" ht="13.5" thickBot="1">
      <c r="C61" s="1436" t="s">
        <v>120</v>
      </c>
      <c r="D61" s="1415">
        <v>19</v>
      </c>
      <c r="E61" s="1376"/>
      <c r="F61" s="1386">
        <f t="shared" si="13"/>
        <v>0</v>
      </c>
      <c r="G61" s="1434">
        <f t="shared" si="10"/>
        <v>18</v>
      </c>
      <c r="H61" s="1376">
        <f t="shared" si="10"/>
        <v>0</v>
      </c>
      <c r="I61" s="1377">
        <f t="shared" si="11"/>
        <v>0</v>
      </c>
      <c r="J61" s="1388">
        <v>0</v>
      </c>
      <c r="K61" s="1389">
        <v>0</v>
      </c>
      <c r="L61" s="1377">
        <v>0</v>
      </c>
      <c r="M61" s="1434">
        <v>1</v>
      </c>
      <c r="N61" s="1376"/>
      <c r="O61" s="1377">
        <f t="shared" si="12"/>
        <v>0</v>
      </c>
    </row>
    <row r="62" spans="3:15" ht="12.75">
      <c r="C62" s="1422" t="s">
        <v>21</v>
      </c>
      <c r="D62" s="1437">
        <f>SUM(D50:D61)</f>
        <v>228</v>
      </c>
      <c r="E62" s="1438">
        <f aca="true" t="shared" si="14" ref="E62:O62">SUM(E50:E61)</f>
        <v>1720186.42</v>
      </c>
      <c r="F62" s="1438">
        <f t="shared" si="14"/>
        <v>90536.12736842105</v>
      </c>
      <c r="G62" s="1437">
        <f t="shared" si="14"/>
        <v>207</v>
      </c>
      <c r="H62" s="1438">
        <f t="shared" si="14"/>
        <v>1535588.42</v>
      </c>
      <c r="I62" s="1438">
        <f t="shared" si="14"/>
        <v>95974.27625</v>
      </c>
      <c r="J62" s="1439">
        <f t="shared" si="14"/>
        <v>9</v>
      </c>
      <c r="K62" s="1438">
        <f t="shared" si="14"/>
        <v>0</v>
      </c>
      <c r="L62" s="1438">
        <f t="shared" si="14"/>
        <v>0</v>
      </c>
      <c r="M62" s="1437">
        <f t="shared" si="14"/>
        <v>12</v>
      </c>
      <c r="N62" s="1438">
        <f t="shared" si="14"/>
        <v>184598</v>
      </c>
      <c r="O62" s="1440">
        <f t="shared" si="14"/>
        <v>184598</v>
      </c>
    </row>
    <row r="63" spans="3:15" ht="13.5" thickBot="1">
      <c r="C63" s="1428" t="s">
        <v>121</v>
      </c>
      <c r="D63" s="1441">
        <f>D62/12</f>
        <v>19</v>
      </c>
      <c r="E63" s="1442">
        <f aca="true" t="shared" si="15" ref="E63:O63">E62/12</f>
        <v>143348.86833333332</v>
      </c>
      <c r="F63" s="1442">
        <f t="shared" si="15"/>
        <v>7544.677280701754</v>
      </c>
      <c r="G63" s="1441">
        <f t="shared" si="15"/>
        <v>17.25</v>
      </c>
      <c r="H63" s="1442">
        <f t="shared" si="15"/>
        <v>127965.70166666666</v>
      </c>
      <c r="I63" s="1442">
        <f t="shared" si="15"/>
        <v>7997.856354166666</v>
      </c>
      <c r="J63" s="1441">
        <f t="shared" si="15"/>
        <v>0.75</v>
      </c>
      <c r="K63" s="1442">
        <f t="shared" si="15"/>
        <v>0</v>
      </c>
      <c r="L63" s="1442">
        <f t="shared" si="15"/>
        <v>0</v>
      </c>
      <c r="M63" s="1441">
        <f t="shared" si="15"/>
        <v>1</v>
      </c>
      <c r="N63" s="1442">
        <f t="shared" si="15"/>
        <v>15383.166666666666</v>
      </c>
      <c r="O63" s="1443">
        <f t="shared" si="15"/>
        <v>15383.166666666666</v>
      </c>
    </row>
    <row r="64" spans="3:15" ht="15">
      <c r="C64" s="1619" t="s">
        <v>803</v>
      </c>
      <c r="D64" s="1619"/>
      <c r="E64" s="1619"/>
      <c r="F64" s="1619"/>
      <c r="G64" s="1619"/>
      <c r="H64" s="1619"/>
      <c r="I64" s="1619"/>
      <c r="J64" s="1619"/>
      <c r="K64" s="1619"/>
      <c r="L64" s="1619"/>
      <c r="M64" s="1619"/>
      <c r="N64" s="1619"/>
      <c r="O64" s="1410"/>
    </row>
    <row r="65" spans="3:15" ht="12.75" customHeight="1">
      <c r="C65" s="1637" t="s">
        <v>778</v>
      </c>
      <c r="D65" s="1637"/>
      <c r="E65" s="1637"/>
      <c r="F65" s="1637"/>
      <c r="G65" s="1637"/>
      <c r="H65" s="1637"/>
      <c r="I65" s="1637"/>
      <c r="J65" s="1637"/>
      <c r="K65" s="1637"/>
      <c r="L65" s="1637"/>
      <c r="M65" s="1637"/>
      <c r="N65" s="1637"/>
      <c r="O65" s="1637"/>
    </row>
    <row r="66" spans="3:15" ht="9.75" customHeight="1" thickBot="1">
      <c r="C66" s="1407"/>
      <c r="D66" s="1408"/>
      <c r="E66" s="1409"/>
      <c r="F66" s="1409"/>
      <c r="G66" s="1409"/>
      <c r="H66" s="1410"/>
      <c r="I66" s="1410"/>
      <c r="J66" s="1410"/>
      <c r="K66" s="1410"/>
      <c r="L66" s="1410"/>
      <c r="M66" s="1410"/>
      <c r="N66" s="1410"/>
      <c r="O66" s="1373" t="s">
        <v>60</v>
      </c>
    </row>
    <row r="67" spans="3:15" ht="15" customHeight="1">
      <c r="C67" s="1626" t="s">
        <v>774</v>
      </c>
      <c r="D67" s="1629" t="s">
        <v>21</v>
      </c>
      <c r="E67" s="1630"/>
      <c r="F67" s="1631"/>
      <c r="G67" s="1632" t="s">
        <v>513</v>
      </c>
      <c r="H67" s="1633"/>
      <c r="I67" s="1634"/>
      <c r="J67" s="1632" t="s">
        <v>107</v>
      </c>
      <c r="K67" s="1633"/>
      <c r="L67" s="1634"/>
      <c r="M67" s="1632" t="s">
        <v>108</v>
      </c>
      <c r="N67" s="1633"/>
      <c r="O67" s="1634"/>
    </row>
    <row r="68" spans="3:15" ht="12.75" customHeight="1">
      <c r="C68" s="1627"/>
      <c r="D68" s="1635" t="s">
        <v>63</v>
      </c>
      <c r="E68" s="1622" t="s">
        <v>512</v>
      </c>
      <c r="F68" s="1624" t="s">
        <v>571</v>
      </c>
      <c r="G68" s="1620" t="s">
        <v>63</v>
      </c>
      <c r="H68" s="1622" t="s">
        <v>512</v>
      </c>
      <c r="I68" s="1624" t="s">
        <v>571</v>
      </c>
      <c r="J68" s="1620" t="s">
        <v>63</v>
      </c>
      <c r="K68" s="1622" t="s">
        <v>512</v>
      </c>
      <c r="L68" s="1624" t="s">
        <v>571</v>
      </c>
      <c r="M68" s="1620" t="s">
        <v>63</v>
      </c>
      <c r="N68" s="1622" t="s">
        <v>512</v>
      </c>
      <c r="O68" s="1624" t="s">
        <v>571</v>
      </c>
    </row>
    <row r="69" spans="3:15" ht="13.5" thickBot="1">
      <c r="C69" s="1628"/>
      <c r="D69" s="1636"/>
      <c r="E69" s="1623"/>
      <c r="F69" s="1625"/>
      <c r="G69" s="1621"/>
      <c r="H69" s="1623"/>
      <c r="I69" s="1625"/>
      <c r="J69" s="1621"/>
      <c r="K69" s="1623"/>
      <c r="L69" s="1625"/>
      <c r="M69" s="1621"/>
      <c r="N69" s="1623"/>
      <c r="O69" s="1625"/>
    </row>
    <row r="70" spans="1:15" ht="12.75">
      <c r="A70" s="1368"/>
      <c r="C70" s="1433" t="s">
        <v>109</v>
      </c>
      <c r="D70" s="1415">
        <v>19</v>
      </c>
      <c r="E70" s="1376">
        <v>1720186.224</v>
      </c>
      <c r="F70" s="1377">
        <f>E70/D70</f>
        <v>90536.11705263157</v>
      </c>
      <c r="G70" s="1434">
        <f>D70-J70-M70</f>
        <v>18</v>
      </c>
      <c r="H70" s="1376">
        <f>E70-K70-N70</f>
        <v>1531186.224</v>
      </c>
      <c r="I70" s="1377">
        <f>H70/G70</f>
        <v>85065.90133333333</v>
      </c>
      <c r="J70" s="1381">
        <v>0</v>
      </c>
      <c r="K70" s="1382">
        <v>0</v>
      </c>
      <c r="L70" s="1377">
        <v>0</v>
      </c>
      <c r="M70" s="1434">
        <v>1</v>
      </c>
      <c r="N70" s="1376">
        <v>189000</v>
      </c>
      <c r="O70" s="1377">
        <f>N70/M70</f>
        <v>189000</v>
      </c>
    </row>
    <row r="71" spans="1:15" ht="12.75">
      <c r="A71" s="1368"/>
      <c r="C71" s="1435" t="s">
        <v>110</v>
      </c>
      <c r="D71" s="1415">
        <v>19</v>
      </c>
      <c r="E71" s="1376">
        <v>1720186.224</v>
      </c>
      <c r="F71" s="1377">
        <f>E71/D71</f>
        <v>90536.11705263157</v>
      </c>
      <c r="G71" s="1434">
        <f aca="true" t="shared" si="16" ref="G71:H81">D71-J71-M71</f>
        <v>18</v>
      </c>
      <c r="H71" s="1376">
        <f t="shared" si="16"/>
        <v>1531186.224</v>
      </c>
      <c r="I71" s="1377">
        <f aca="true" t="shared" si="17" ref="I71:I81">H71/G71</f>
        <v>85065.90133333333</v>
      </c>
      <c r="J71" s="1381">
        <v>0</v>
      </c>
      <c r="K71" s="1382">
        <v>0</v>
      </c>
      <c r="L71" s="1377">
        <v>0</v>
      </c>
      <c r="M71" s="1434">
        <v>1</v>
      </c>
      <c r="N71" s="1376">
        <v>189000</v>
      </c>
      <c r="O71" s="1377">
        <f aca="true" t="shared" si="18" ref="O71:O81">N71/M71</f>
        <v>189000</v>
      </c>
    </row>
    <row r="72" spans="1:15" ht="12.75">
      <c r="A72" s="1368"/>
      <c r="C72" s="1435" t="s">
        <v>111</v>
      </c>
      <c r="D72" s="1415">
        <v>19</v>
      </c>
      <c r="E72" s="1376">
        <v>1989685.052</v>
      </c>
      <c r="F72" s="1377">
        <f aca="true" t="shared" si="19" ref="F72:F81">E72/D72</f>
        <v>104720.26589473683</v>
      </c>
      <c r="G72" s="1434">
        <f t="shared" si="16"/>
        <v>18</v>
      </c>
      <c r="H72" s="1376">
        <f t="shared" si="16"/>
        <v>1793685.052</v>
      </c>
      <c r="I72" s="1377">
        <f t="shared" si="17"/>
        <v>99649.16955555555</v>
      </c>
      <c r="J72" s="1381">
        <v>0</v>
      </c>
      <c r="K72" s="1382">
        <v>0</v>
      </c>
      <c r="L72" s="1377">
        <v>0</v>
      </c>
      <c r="M72" s="1434">
        <v>1</v>
      </c>
      <c r="N72" s="1376">
        <v>196000</v>
      </c>
      <c r="O72" s="1377">
        <f t="shared" si="18"/>
        <v>196000</v>
      </c>
    </row>
    <row r="73" spans="1:15" ht="12.75">
      <c r="A73" s="1368"/>
      <c r="C73" s="1435" t="s">
        <v>112</v>
      </c>
      <c r="D73" s="1415">
        <v>19</v>
      </c>
      <c r="E73" s="1376">
        <v>1988882.5</v>
      </c>
      <c r="F73" s="1377">
        <f t="shared" si="19"/>
        <v>104678.02631578948</v>
      </c>
      <c r="G73" s="1434">
        <f t="shared" si="16"/>
        <v>18</v>
      </c>
      <c r="H73" s="1376">
        <f t="shared" si="16"/>
        <v>1792882.5</v>
      </c>
      <c r="I73" s="1377">
        <f t="shared" si="17"/>
        <v>99604.58333333333</v>
      </c>
      <c r="J73" s="1381">
        <v>0</v>
      </c>
      <c r="K73" s="1382">
        <v>0</v>
      </c>
      <c r="L73" s="1377">
        <v>0</v>
      </c>
      <c r="M73" s="1434">
        <v>1</v>
      </c>
      <c r="N73" s="1376">
        <v>196000</v>
      </c>
      <c r="O73" s="1377">
        <f t="shared" si="18"/>
        <v>196000</v>
      </c>
    </row>
    <row r="74" spans="1:15" ht="12.75">
      <c r="A74" s="1368"/>
      <c r="C74" s="1435" t="s">
        <v>113</v>
      </c>
      <c r="D74" s="1415">
        <v>19</v>
      </c>
      <c r="E74" s="1376">
        <v>1988882.5</v>
      </c>
      <c r="F74" s="1377">
        <f t="shared" si="19"/>
        <v>104678.02631578948</v>
      </c>
      <c r="G74" s="1434">
        <f t="shared" si="16"/>
        <v>18</v>
      </c>
      <c r="H74" s="1376">
        <f t="shared" si="16"/>
        <v>1792882.5</v>
      </c>
      <c r="I74" s="1377">
        <f t="shared" si="17"/>
        <v>99604.58333333333</v>
      </c>
      <c r="J74" s="1381">
        <v>0</v>
      </c>
      <c r="K74" s="1382">
        <v>0</v>
      </c>
      <c r="L74" s="1377">
        <v>0</v>
      </c>
      <c r="M74" s="1434">
        <v>1</v>
      </c>
      <c r="N74" s="1376">
        <v>196000</v>
      </c>
      <c r="O74" s="1377">
        <f t="shared" si="18"/>
        <v>196000</v>
      </c>
    </row>
    <row r="75" spans="1:15" ht="12.75">
      <c r="A75" s="1368"/>
      <c r="C75" s="1435" t="s">
        <v>114</v>
      </c>
      <c r="D75" s="1415">
        <v>19</v>
      </c>
      <c r="E75" s="1376">
        <v>1988882.5</v>
      </c>
      <c r="F75" s="1377">
        <f t="shared" si="19"/>
        <v>104678.02631578948</v>
      </c>
      <c r="G75" s="1434">
        <f t="shared" si="16"/>
        <v>18</v>
      </c>
      <c r="H75" s="1376">
        <f t="shared" si="16"/>
        <v>1792882.5</v>
      </c>
      <c r="I75" s="1377">
        <f t="shared" si="17"/>
        <v>99604.58333333333</v>
      </c>
      <c r="J75" s="1381">
        <v>0</v>
      </c>
      <c r="K75" s="1382">
        <v>0</v>
      </c>
      <c r="L75" s="1377">
        <v>0</v>
      </c>
      <c r="M75" s="1434">
        <v>1</v>
      </c>
      <c r="N75" s="1376">
        <v>196000</v>
      </c>
      <c r="O75" s="1377">
        <f t="shared" si="18"/>
        <v>196000</v>
      </c>
    </row>
    <row r="76" spans="1:15" ht="12.75">
      <c r="A76" s="1368"/>
      <c r="C76" s="1435" t="s">
        <v>115</v>
      </c>
      <c r="D76" s="1415">
        <v>19</v>
      </c>
      <c r="E76" s="1376">
        <v>1988882.5</v>
      </c>
      <c r="F76" s="1377">
        <f t="shared" si="19"/>
        <v>104678.02631578948</v>
      </c>
      <c r="G76" s="1434">
        <f t="shared" si="16"/>
        <v>18</v>
      </c>
      <c r="H76" s="1376">
        <f t="shared" si="16"/>
        <v>1792882.5</v>
      </c>
      <c r="I76" s="1377">
        <f t="shared" si="17"/>
        <v>99604.58333333333</v>
      </c>
      <c r="J76" s="1381">
        <v>0</v>
      </c>
      <c r="K76" s="1382">
        <v>0</v>
      </c>
      <c r="L76" s="1377">
        <v>0</v>
      </c>
      <c r="M76" s="1434">
        <v>1</v>
      </c>
      <c r="N76" s="1376">
        <v>196000</v>
      </c>
      <c r="O76" s="1377">
        <f t="shared" si="18"/>
        <v>196000</v>
      </c>
    </row>
    <row r="77" spans="1:15" ht="12.75">
      <c r="A77" s="1368"/>
      <c r="C77" s="1435" t="s">
        <v>116</v>
      </c>
      <c r="D77" s="1415">
        <v>19</v>
      </c>
      <c r="E77" s="1376">
        <v>1988882.5</v>
      </c>
      <c r="F77" s="1377">
        <f t="shared" si="19"/>
        <v>104678.02631578948</v>
      </c>
      <c r="G77" s="1434">
        <f t="shared" si="16"/>
        <v>18</v>
      </c>
      <c r="H77" s="1376">
        <f t="shared" si="16"/>
        <v>1792882.5</v>
      </c>
      <c r="I77" s="1377">
        <f t="shared" si="17"/>
        <v>99604.58333333333</v>
      </c>
      <c r="J77" s="1381">
        <v>0</v>
      </c>
      <c r="K77" s="1382">
        <v>0</v>
      </c>
      <c r="L77" s="1377">
        <v>0</v>
      </c>
      <c r="M77" s="1434">
        <v>1</v>
      </c>
      <c r="N77" s="1376">
        <v>196000</v>
      </c>
      <c r="O77" s="1377">
        <f t="shared" si="18"/>
        <v>196000</v>
      </c>
    </row>
    <row r="78" spans="1:15" ht="12.75">
      <c r="A78" s="1368"/>
      <c r="C78" s="1435" t="s">
        <v>117</v>
      </c>
      <c r="D78" s="1415">
        <v>19</v>
      </c>
      <c r="E78" s="1376">
        <v>1988882.5</v>
      </c>
      <c r="F78" s="1377">
        <f t="shared" si="19"/>
        <v>104678.02631578948</v>
      </c>
      <c r="G78" s="1434">
        <f t="shared" si="16"/>
        <v>18</v>
      </c>
      <c r="H78" s="1376">
        <f t="shared" si="16"/>
        <v>1792882.5</v>
      </c>
      <c r="I78" s="1377">
        <f t="shared" si="17"/>
        <v>99604.58333333333</v>
      </c>
      <c r="J78" s="1381">
        <v>0</v>
      </c>
      <c r="K78" s="1382">
        <v>0</v>
      </c>
      <c r="L78" s="1377">
        <v>0</v>
      </c>
      <c r="M78" s="1434">
        <v>1</v>
      </c>
      <c r="N78" s="1376">
        <v>196000</v>
      </c>
      <c r="O78" s="1377">
        <f t="shared" si="18"/>
        <v>196000</v>
      </c>
    </row>
    <row r="79" spans="1:15" ht="12.75">
      <c r="A79" s="1368"/>
      <c r="C79" s="1435" t="s">
        <v>118</v>
      </c>
      <c r="D79" s="1415">
        <v>19</v>
      </c>
      <c r="E79" s="1376">
        <v>1988882.5</v>
      </c>
      <c r="F79" s="1377">
        <f t="shared" si="19"/>
        <v>104678.02631578948</v>
      </c>
      <c r="G79" s="1434">
        <f t="shared" si="16"/>
        <v>18</v>
      </c>
      <c r="H79" s="1376">
        <f t="shared" si="16"/>
        <v>1792882.5</v>
      </c>
      <c r="I79" s="1377">
        <f t="shared" si="17"/>
        <v>99604.58333333333</v>
      </c>
      <c r="J79" s="1381">
        <v>0</v>
      </c>
      <c r="K79" s="1382">
        <v>0</v>
      </c>
      <c r="L79" s="1377">
        <v>0</v>
      </c>
      <c r="M79" s="1434">
        <v>1</v>
      </c>
      <c r="N79" s="1376">
        <v>196000</v>
      </c>
      <c r="O79" s="1377">
        <f t="shared" si="18"/>
        <v>196000</v>
      </c>
    </row>
    <row r="80" spans="1:15" ht="12.75">
      <c r="A80" s="1368"/>
      <c r="C80" s="1435" t="s">
        <v>119</v>
      </c>
      <c r="D80" s="1415">
        <v>19</v>
      </c>
      <c r="E80" s="1376">
        <v>1988882.5</v>
      </c>
      <c r="F80" s="1377">
        <f t="shared" si="19"/>
        <v>104678.02631578948</v>
      </c>
      <c r="G80" s="1434">
        <f t="shared" si="16"/>
        <v>18</v>
      </c>
      <c r="H80" s="1376">
        <f t="shared" si="16"/>
        <v>1792882.5</v>
      </c>
      <c r="I80" s="1377">
        <f t="shared" si="17"/>
        <v>99604.58333333333</v>
      </c>
      <c r="J80" s="1381">
        <v>0</v>
      </c>
      <c r="K80" s="1382">
        <v>0</v>
      </c>
      <c r="L80" s="1377">
        <v>0</v>
      </c>
      <c r="M80" s="1434">
        <v>1</v>
      </c>
      <c r="N80" s="1376">
        <v>196000</v>
      </c>
      <c r="O80" s="1377">
        <f t="shared" si="18"/>
        <v>196000</v>
      </c>
    </row>
    <row r="81" spans="1:15" ht="13.5" thickBot="1">
      <c r="A81" s="1368"/>
      <c r="C81" s="1436" t="s">
        <v>120</v>
      </c>
      <c r="D81" s="1415">
        <v>19</v>
      </c>
      <c r="E81" s="1376">
        <v>1988882.5</v>
      </c>
      <c r="F81" s="1386">
        <f t="shared" si="19"/>
        <v>104678.02631578948</v>
      </c>
      <c r="G81" s="1434">
        <f t="shared" si="16"/>
        <v>18</v>
      </c>
      <c r="H81" s="1376">
        <f t="shared" si="16"/>
        <v>1792882.5</v>
      </c>
      <c r="I81" s="1377">
        <f t="shared" si="17"/>
        <v>99604.58333333333</v>
      </c>
      <c r="J81" s="1388">
        <v>0</v>
      </c>
      <c r="K81" s="1389">
        <v>0</v>
      </c>
      <c r="L81" s="1377">
        <v>0</v>
      </c>
      <c r="M81" s="1434">
        <v>1</v>
      </c>
      <c r="N81" s="1376">
        <v>196000</v>
      </c>
      <c r="O81" s="1377">
        <f t="shared" si="18"/>
        <v>196000</v>
      </c>
    </row>
    <row r="82" spans="3:15" ht="12.75">
      <c r="C82" s="1422" t="s">
        <v>21</v>
      </c>
      <c r="D82" s="1437">
        <f>SUM(D70:D81)</f>
        <v>228</v>
      </c>
      <c r="E82" s="1438">
        <f aca="true" t="shared" si="20" ref="E82:O82">SUM(E70:E81)</f>
        <v>23330000</v>
      </c>
      <c r="F82" s="1438">
        <f t="shared" si="20"/>
        <v>1227894.7368421052</v>
      </c>
      <c r="G82" s="1437">
        <f t="shared" si="20"/>
        <v>216</v>
      </c>
      <c r="H82" s="1438">
        <f t="shared" si="20"/>
        <v>20992000</v>
      </c>
      <c r="I82" s="1438">
        <f t="shared" si="20"/>
        <v>1166222.2222222222</v>
      </c>
      <c r="J82" s="1439">
        <f t="shared" si="20"/>
        <v>0</v>
      </c>
      <c r="K82" s="1438">
        <f t="shared" si="20"/>
        <v>0</v>
      </c>
      <c r="L82" s="1438">
        <f t="shared" si="20"/>
        <v>0</v>
      </c>
      <c r="M82" s="1437">
        <f t="shared" si="20"/>
        <v>12</v>
      </c>
      <c r="N82" s="1438">
        <f t="shared" si="20"/>
        <v>2338000</v>
      </c>
      <c r="O82" s="1440">
        <f t="shared" si="20"/>
        <v>2338000</v>
      </c>
    </row>
    <row r="83" spans="3:15" ht="13.5" thickBot="1">
      <c r="C83" s="1428" t="s">
        <v>121</v>
      </c>
      <c r="D83" s="1441">
        <f>D82/12</f>
        <v>19</v>
      </c>
      <c r="E83" s="1442">
        <f aca="true" t="shared" si="21" ref="E83:O83">E82/12</f>
        <v>1944166.6666666667</v>
      </c>
      <c r="F83" s="1442">
        <f t="shared" si="21"/>
        <v>102324.56140350876</v>
      </c>
      <c r="G83" s="1441">
        <f t="shared" si="21"/>
        <v>18</v>
      </c>
      <c r="H83" s="1442">
        <f t="shared" si="21"/>
        <v>1749333.3333333333</v>
      </c>
      <c r="I83" s="1442">
        <f t="shared" si="21"/>
        <v>97185.18518518518</v>
      </c>
      <c r="J83" s="1441">
        <f t="shared" si="21"/>
        <v>0</v>
      </c>
      <c r="K83" s="1442">
        <f t="shared" si="21"/>
        <v>0</v>
      </c>
      <c r="L83" s="1442">
        <f t="shared" si="21"/>
        <v>0</v>
      </c>
      <c r="M83" s="1441">
        <f t="shared" si="21"/>
        <v>1</v>
      </c>
      <c r="N83" s="1442">
        <f t="shared" si="21"/>
        <v>194833.33333333334</v>
      </c>
      <c r="O83" s="1443">
        <f t="shared" si="21"/>
        <v>194833.33333333334</v>
      </c>
    </row>
    <row r="84" spans="3:15" ht="15">
      <c r="C84" s="1619" t="s">
        <v>803</v>
      </c>
      <c r="D84" s="1619"/>
      <c r="E84" s="1619"/>
      <c r="F84" s="1619"/>
      <c r="G84" s="1619"/>
      <c r="H84" s="1619"/>
      <c r="I84" s="1619"/>
      <c r="J84" s="1619"/>
      <c r="K84" s="1619"/>
      <c r="L84" s="1619"/>
      <c r="M84" s="1619"/>
      <c r="N84" s="1619"/>
      <c r="O84" s="1410"/>
    </row>
    <row r="85" spans="3:15" ht="12.75">
      <c r="C85" s="1444"/>
      <c r="D85" s="1444"/>
      <c r="E85" s="1404"/>
      <c r="F85" s="1404"/>
      <c r="G85" s="1404"/>
      <c r="H85" s="1404"/>
      <c r="I85" s="1404"/>
      <c r="J85" s="1404"/>
      <c r="K85" s="1404"/>
      <c r="L85" s="1404"/>
      <c r="M85" s="1404"/>
      <c r="N85" s="1404"/>
      <c r="O85" s="1404"/>
    </row>
  </sheetData>
  <sheetProtection/>
  <mergeCells count="76">
    <mergeCell ref="H7:H8"/>
    <mergeCell ref="E7:E8"/>
    <mergeCell ref="C6:C8"/>
    <mergeCell ref="N7:N8"/>
    <mergeCell ref="M7:M8"/>
    <mergeCell ref="O7:O8"/>
    <mergeCell ref="K28:K29"/>
    <mergeCell ref="C27:C29"/>
    <mergeCell ref="D6:F6"/>
    <mergeCell ref="I7:I8"/>
    <mergeCell ref="D7:D8"/>
    <mergeCell ref="J7:J8"/>
    <mergeCell ref="K7:K8"/>
    <mergeCell ref="C25:O25"/>
    <mergeCell ref="E28:E29"/>
    <mergeCell ref="F28:F29"/>
    <mergeCell ref="C4:O4"/>
    <mergeCell ref="G6:I6"/>
    <mergeCell ref="J6:L6"/>
    <mergeCell ref="M6:O6"/>
    <mergeCell ref="C23:N23"/>
    <mergeCell ref="F7:F8"/>
    <mergeCell ref="G7:G8"/>
    <mergeCell ref="L7:L8"/>
    <mergeCell ref="L28:L29"/>
    <mergeCell ref="G28:G29"/>
    <mergeCell ref="H28:H29"/>
    <mergeCell ref="O28:O29"/>
    <mergeCell ref="C44:N44"/>
    <mergeCell ref="D27:F27"/>
    <mergeCell ref="G27:I27"/>
    <mergeCell ref="J27:L27"/>
    <mergeCell ref="M27:O27"/>
    <mergeCell ref="C45:O45"/>
    <mergeCell ref="M28:M29"/>
    <mergeCell ref="N28:N29"/>
    <mergeCell ref="I28:I29"/>
    <mergeCell ref="J28:J29"/>
    <mergeCell ref="G47:I47"/>
    <mergeCell ref="J47:L47"/>
    <mergeCell ref="M47:O47"/>
    <mergeCell ref="D28:D29"/>
    <mergeCell ref="L48:L49"/>
    <mergeCell ref="M48:M49"/>
    <mergeCell ref="N48:N49"/>
    <mergeCell ref="O48:O49"/>
    <mergeCell ref="J48:J49"/>
    <mergeCell ref="K48:K49"/>
    <mergeCell ref="C64:N64"/>
    <mergeCell ref="C65:O65"/>
    <mergeCell ref="F48:F49"/>
    <mergeCell ref="G48:G49"/>
    <mergeCell ref="H48:H49"/>
    <mergeCell ref="I48:I49"/>
    <mergeCell ref="D48:D49"/>
    <mergeCell ref="E48:E49"/>
    <mergeCell ref="C47:C49"/>
    <mergeCell ref="D47:F47"/>
    <mergeCell ref="M67:O67"/>
    <mergeCell ref="O68:O69"/>
    <mergeCell ref="D68:D69"/>
    <mergeCell ref="E68:E69"/>
    <mergeCell ref="F68:F69"/>
    <mergeCell ref="G68:G69"/>
    <mergeCell ref="H68:H69"/>
    <mergeCell ref="I68:I69"/>
    <mergeCell ref="C84:N84"/>
    <mergeCell ref="J68:J69"/>
    <mergeCell ref="K68:K69"/>
    <mergeCell ref="L68:L69"/>
    <mergeCell ref="M68:M69"/>
    <mergeCell ref="N68:N69"/>
    <mergeCell ref="C67:C69"/>
    <mergeCell ref="D67:F67"/>
    <mergeCell ref="G67:I67"/>
    <mergeCell ref="J67:L67"/>
  </mergeCells>
  <printOptions/>
  <pageMargins left="0.31496062992125984" right="0.31496062992125984" top="0.7480314960629921" bottom="0.7480314960629921" header="0.31496062992125984" footer="0.31496062992125984"/>
  <pageSetup horizontalDpi="300" verticalDpi="300" orientation="landscape" scale="75" r:id="rId1"/>
  <headerFooter alignWithMargins="0">
    <oddFooter>&amp;C&amp;P</oddFooter>
  </headerFooter>
  <rowBreaks count="1" manualBreakCount="1">
    <brk id="44" min="1" max="14" man="1"/>
  </rowBreaks>
</worksheet>
</file>

<file path=xl/worksheets/sheet2.xml><?xml version="1.0" encoding="utf-8"?>
<worksheet xmlns="http://schemas.openxmlformats.org/spreadsheetml/2006/main" xmlns:r="http://schemas.openxmlformats.org/officeDocument/2006/relationships">
  <sheetPr>
    <tabColor rgb="FF00B0F0"/>
  </sheetPr>
  <dimension ref="B1:H7"/>
  <sheetViews>
    <sheetView zoomScalePageLayoutView="0" workbookViewId="0" topLeftCell="A1">
      <selection activeCell="H26" sqref="H26"/>
    </sheetView>
  </sheetViews>
  <sheetFormatPr defaultColWidth="9.140625" defaultRowHeight="12.75"/>
  <cols>
    <col min="2" max="2" width="5.7109375" style="0" customWidth="1"/>
    <col min="3" max="4" width="21.28125" style="0" customWidth="1"/>
    <col min="5" max="8" width="16.7109375" style="0" customWidth="1"/>
  </cols>
  <sheetData>
    <row r="1" spans="3:7" ht="13.5" thickBot="1">
      <c r="C1" s="689" t="s">
        <v>1098</v>
      </c>
      <c r="G1" s="689" t="s">
        <v>1097</v>
      </c>
    </row>
    <row r="2" spans="2:8" ht="33" customHeight="1" thickBot="1">
      <c r="B2" s="704" t="s">
        <v>2</v>
      </c>
      <c r="C2" s="705" t="s">
        <v>77</v>
      </c>
      <c r="D2" s="706" t="s">
        <v>1093</v>
      </c>
      <c r="E2" s="700" t="s">
        <v>1037</v>
      </c>
      <c r="F2" s="701" t="s">
        <v>1038</v>
      </c>
      <c r="G2" s="701" t="s">
        <v>1039</v>
      </c>
      <c r="H2" s="702" t="s">
        <v>1040</v>
      </c>
    </row>
    <row r="3" spans="2:8" ht="45" customHeight="1">
      <c r="B3" s="696" t="s">
        <v>98</v>
      </c>
      <c r="C3" s="697" t="s">
        <v>1094</v>
      </c>
      <c r="D3" s="698">
        <v>72520000</v>
      </c>
      <c r="E3" s="698">
        <v>19915174.1</v>
      </c>
      <c r="F3" s="698">
        <v>24191000</v>
      </c>
      <c r="G3" s="698">
        <v>17387272.2</v>
      </c>
      <c r="H3" s="699">
        <v>11026553.7</v>
      </c>
    </row>
    <row r="4" spans="2:8" ht="54" customHeight="1">
      <c r="B4" s="692">
        <v>2</v>
      </c>
      <c r="C4" s="690" t="s">
        <v>1095</v>
      </c>
      <c r="D4" s="691">
        <v>9208231</v>
      </c>
      <c r="E4" s="691"/>
      <c r="F4" s="691"/>
      <c r="G4" s="691">
        <v>4000000</v>
      </c>
      <c r="H4" s="693">
        <v>5208231</v>
      </c>
    </row>
    <row r="5" spans="2:8" ht="21" customHeight="1" thickBot="1">
      <c r="B5" s="694"/>
      <c r="C5" s="695" t="s">
        <v>1096</v>
      </c>
      <c r="D5" s="703">
        <f>D4+D3</f>
        <v>81728231</v>
      </c>
      <c r="E5" s="703">
        <f>E4+E3</f>
        <v>19915174.1</v>
      </c>
      <c r="F5" s="703">
        <f>F4+F3</f>
        <v>24191000</v>
      </c>
      <c r="G5" s="703">
        <f>G4+G3</f>
        <v>21387272.2</v>
      </c>
      <c r="H5" s="703">
        <f>H4+H3</f>
        <v>16234784.7</v>
      </c>
    </row>
    <row r="7" ht="12.75">
      <c r="D7" s="689"/>
    </row>
  </sheetData>
  <sheetProtection/>
  <printOptions/>
  <pageMargins left="0.25" right="0.25" top="0.75" bottom="0.75" header="0.3" footer="0.3"/>
  <pageSetup orientation="landscape" paperSize="9" r:id="rId1"/>
</worksheet>
</file>

<file path=xl/worksheets/sheet20.xml><?xml version="1.0" encoding="utf-8"?>
<worksheet xmlns="http://schemas.openxmlformats.org/spreadsheetml/2006/main" xmlns:r="http://schemas.openxmlformats.org/officeDocument/2006/relationships">
  <sheetPr>
    <tabColor rgb="FFFF0000"/>
  </sheetPr>
  <dimension ref="A2:G23"/>
  <sheetViews>
    <sheetView showGridLines="0" zoomScale="70" zoomScaleNormal="70" workbookViewId="0" topLeftCell="A1">
      <selection activeCell="L35" sqref="L35"/>
    </sheetView>
  </sheetViews>
  <sheetFormatPr defaultColWidth="9.140625" defaultRowHeight="12.75"/>
  <cols>
    <col min="1" max="1" width="2.8515625" style="0" customWidth="1"/>
    <col min="2" max="2" width="14.00390625" style="0" bestFit="1" customWidth="1"/>
    <col min="3" max="7" width="32.7109375" style="613" customWidth="1"/>
  </cols>
  <sheetData>
    <row r="2" ht="15.75">
      <c r="G2" s="614" t="s">
        <v>699</v>
      </c>
    </row>
    <row r="4" spans="2:7" ht="15.75">
      <c r="B4" s="1640" t="s">
        <v>784</v>
      </c>
      <c r="C4" s="1640"/>
      <c r="D4" s="1640"/>
      <c r="E4" s="1640"/>
      <c r="F4" s="1640"/>
      <c r="G4" s="1640"/>
    </row>
    <row r="5" spans="2:7" ht="16.5" thickBot="1">
      <c r="B5" s="12"/>
      <c r="C5" s="615"/>
      <c r="D5" s="615"/>
      <c r="E5" s="615"/>
      <c r="F5" s="615"/>
      <c r="G5" s="616" t="s">
        <v>60</v>
      </c>
    </row>
    <row r="6" spans="1:7" ht="67.5" customHeight="1" thickBot="1">
      <c r="A6" s="96"/>
      <c r="B6" s="97" t="s">
        <v>559</v>
      </c>
      <c r="C6" s="617" t="s">
        <v>780</v>
      </c>
      <c r="D6" s="618" t="s">
        <v>781</v>
      </c>
      <c r="E6" s="619" t="s">
        <v>1045</v>
      </c>
      <c r="F6" s="619" t="s">
        <v>782</v>
      </c>
      <c r="G6" s="620" t="s">
        <v>783</v>
      </c>
    </row>
    <row r="7" spans="1:7" ht="16.5" thickBot="1">
      <c r="A7" s="96"/>
      <c r="B7" s="98"/>
      <c r="C7" s="621">
        <v>1</v>
      </c>
      <c r="D7" s="622">
        <v>2</v>
      </c>
      <c r="E7" s="623">
        <v>3</v>
      </c>
      <c r="F7" s="623">
        <v>4</v>
      </c>
      <c r="G7" s="624" t="s">
        <v>785</v>
      </c>
    </row>
    <row r="8" spans="1:7" ht="19.5" customHeight="1">
      <c r="A8" s="96"/>
      <c r="B8" s="99" t="s">
        <v>109</v>
      </c>
      <c r="C8" s="625">
        <v>1401387.46</v>
      </c>
      <c r="D8" s="629">
        <v>58551.56</v>
      </c>
      <c r="E8" s="631">
        <v>1791666</v>
      </c>
      <c r="F8" s="630">
        <v>1711224.9</v>
      </c>
      <c r="G8" s="626">
        <f>E8-F8</f>
        <v>80441.1000000001</v>
      </c>
    </row>
    <row r="9" spans="1:7" ht="19.5" customHeight="1">
      <c r="A9" s="96"/>
      <c r="B9" s="99" t="s">
        <v>110</v>
      </c>
      <c r="C9" s="627">
        <v>1334024.96</v>
      </c>
      <c r="D9" s="632">
        <v>55768.47</v>
      </c>
      <c r="E9" s="631">
        <v>1791666</v>
      </c>
      <c r="F9" s="630">
        <v>1720186.224</v>
      </c>
      <c r="G9" s="626"/>
    </row>
    <row r="10" spans="1:7" ht="19.5" customHeight="1">
      <c r="A10" s="96"/>
      <c r="B10" s="99" t="s">
        <v>111</v>
      </c>
      <c r="C10" s="627">
        <v>1400591.95</v>
      </c>
      <c r="D10" s="632">
        <v>69795.18</v>
      </c>
      <c r="E10" s="631">
        <v>1791666</v>
      </c>
      <c r="F10" s="630">
        <v>1989685.052</v>
      </c>
      <c r="G10" s="626"/>
    </row>
    <row r="11" spans="1:7" ht="19.5" customHeight="1">
      <c r="A11" s="96"/>
      <c r="B11" s="99" t="s">
        <v>112</v>
      </c>
      <c r="C11" s="627">
        <v>1447556.84</v>
      </c>
      <c r="D11" s="632">
        <v>61205.22</v>
      </c>
      <c r="E11" s="631">
        <v>1791666</v>
      </c>
      <c r="F11" s="630">
        <v>1988882.5</v>
      </c>
      <c r="G11" s="626"/>
    </row>
    <row r="12" spans="1:7" ht="19.5" customHeight="1">
      <c r="A12" s="96"/>
      <c r="B12" s="99" t="s">
        <v>113</v>
      </c>
      <c r="C12" s="627">
        <v>1542413.82</v>
      </c>
      <c r="D12" s="632">
        <v>68351.13</v>
      </c>
      <c r="E12" s="631">
        <v>1791666</v>
      </c>
      <c r="F12" s="630">
        <v>1988882.5</v>
      </c>
      <c r="G12" s="626"/>
    </row>
    <row r="13" spans="1:7" ht="19.5" customHeight="1">
      <c r="A13" s="96"/>
      <c r="B13" s="99" t="s">
        <v>114</v>
      </c>
      <c r="C13" s="627">
        <v>1502875.6</v>
      </c>
      <c r="D13" s="632">
        <v>64080.21</v>
      </c>
      <c r="E13" s="631">
        <v>1791666</v>
      </c>
      <c r="F13" s="630">
        <v>1988882.5</v>
      </c>
      <c r="G13" s="626"/>
    </row>
    <row r="14" spans="1:7" ht="19.5" customHeight="1">
      <c r="A14" s="96"/>
      <c r="B14" s="99" t="s">
        <v>115</v>
      </c>
      <c r="C14" s="627">
        <v>1611328.54</v>
      </c>
      <c r="D14" s="632">
        <v>76136.1</v>
      </c>
      <c r="E14" s="631">
        <v>1791666</v>
      </c>
      <c r="F14" s="630">
        <v>1988882.5</v>
      </c>
      <c r="G14" s="626"/>
    </row>
    <row r="15" spans="1:7" ht="19.5" customHeight="1">
      <c r="A15" s="96"/>
      <c r="B15" s="99" t="s">
        <v>116</v>
      </c>
      <c r="C15" s="627">
        <v>1602546.62</v>
      </c>
      <c r="D15" s="632">
        <v>56538.56</v>
      </c>
      <c r="E15" s="631">
        <v>1791666</v>
      </c>
      <c r="F15" s="630">
        <v>1988882.5</v>
      </c>
      <c r="G15" s="626"/>
    </row>
    <row r="16" spans="1:7" ht="19.5" customHeight="1">
      <c r="A16" s="96"/>
      <c r="B16" s="99" t="s">
        <v>117</v>
      </c>
      <c r="C16" s="627">
        <v>1698142.42</v>
      </c>
      <c r="D16" s="632">
        <v>79915.12</v>
      </c>
      <c r="E16" s="631">
        <v>1791666</v>
      </c>
      <c r="F16" s="630">
        <v>1988882.5</v>
      </c>
      <c r="G16" s="626"/>
    </row>
    <row r="17" spans="1:7" ht="19.5" customHeight="1">
      <c r="A17" s="96"/>
      <c r="B17" s="99" t="s">
        <v>118</v>
      </c>
      <c r="C17" s="627">
        <v>1631488.51</v>
      </c>
      <c r="D17" s="632">
        <v>83324.17</v>
      </c>
      <c r="E17" s="631">
        <v>1791666</v>
      </c>
      <c r="F17" s="630">
        <v>1988882.5</v>
      </c>
      <c r="G17" s="626"/>
    </row>
    <row r="18" spans="1:7" ht="19.5" customHeight="1">
      <c r="A18" s="96"/>
      <c r="B18" s="99" t="s">
        <v>119</v>
      </c>
      <c r="C18" s="627">
        <v>1698142.42</v>
      </c>
      <c r="D18" s="632">
        <v>79915.12</v>
      </c>
      <c r="E18" s="631">
        <v>1791666</v>
      </c>
      <c r="F18" s="630">
        <v>1988882.5</v>
      </c>
      <c r="G18" s="626"/>
    </row>
    <row r="19" spans="1:7" ht="19.5" customHeight="1" thickBot="1">
      <c r="A19" s="96"/>
      <c r="B19" s="100" t="s">
        <v>120</v>
      </c>
      <c r="C19" s="627">
        <v>1602546.62</v>
      </c>
      <c r="D19" s="632">
        <v>56538.56</v>
      </c>
      <c r="E19" s="631">
        <v>1791674</v>
      </c>
      <c r="F19" s="630">
        <v>1988882.5</v>
      </c>
      <c r="G19" s="626"/>
    </row>
    <row r="20" spans="1:7" ht="19.5" customHeight="1" thickBot="1">
      <c r="A20" s="96"/>
      <c r="B20" s="394" t="s">
        <v>21</v>
      </c>
      <c r="C20" s="628">
        <f>SUM(C8:C19)</f>
        <v>18473045.76</v>
      </c>
      <c r="D20" s="628">
        <f>SUM(D8:D19)</f>
        <v>810119.4000000001</v>
      </c>
      <c r="E20" s="628">
        <f>SUM(F8:F19)</f>
        <v>23321038.676</v>
      </c>
      <c r="F20" s="628">
        <f>SUM(E8:E19)</f>
        <v>21500000</v>
      </c>
      <c r="G20" s="628">
        <f>SUM(G8:G19)</f>
        <v>80441.1000000001</v>
      </c>
    </row>
    <row r="21" spans="2:7" ht="15.75">
      <c r="B21" s="12"/>
      <c r="C21" s="615"/>
      <c r="D21" s="615"/>
      <c r="E21" s="615"/>
      <c r="F21" s="615"/>
      <c r="G21" s="615"/>
    </row>
    <row r="22" spans="2:7" ht="15.75">
      <c r="B22" s="118"/>
      <c r="C22" s="615"/>
      <c r="D22" s="615"/>
      <c r="E22" s="615"/>
      <c r="F22" s="615"/>
      <c r="G22" s="615"/>
    </row>
    <row r="23" spans="2:7" ht="32.25" customHeight="1">
      <c r="B23" s="1641" t="s">
        <v>779</v>
      </c>
      <c r="C23" s="1641"/>
      <c r="D23" s="1641"/>
      <c r="E23" s="1641"/>
      <c r="F23" s="1641"/>
      <c r="G23" s="1641"/>
    </row>
  </sheetData>
  <sheetProtection/>
  <mergeCells count="2">
    <mergeCell ref="B4:G4"/>
    <mergeCell ref="B23:G23"/>
  </mergeCells>
  <printOptions/>
  <pageMargins left="0.5118110236220472" right="0.11811023622047245" top="0.7480314960629921" bottom="0.7480314960629921" header="0.31496062992125984" footer="0.31496062992125984"/>
  <pageSetup horizontalDpi="600" verticalDpi="600" orientation="landscape" scale="70" r:id="rId1"/>
</worksheet>
</file>

<file path=xl/worksheets/sheet21.xml><?xml version="1.0" encoding="utf-8"?>
<worksheet xmlns="http://schemas.openxmlformats.org/spreadsheetml/2006/main" xmlns:r="http://schemas.openxmlformats.org/officeDocument/2006/relationships">
  <sheetPr>
    <tabColor rgb="FFFF0000"/>
  </sheetPr>
  <dimension ref="A1:G10"/>
  <sheetViews>
    <sheetView showGridLines="0" zoomScalePageLayoutView="0" workbookViewId="0" topLeftCell="A1">
      <selection activeCell="F19" sqref="F19"/>
    </sheetView>
  </sheetViews>
  <sheetFormatPr defaultColWidth="9.140625" defaultRowHeight="12.75"/>
  <cols>
    <col min="1" max="1" width="19.7109375" style="0" customWidth="1"/>
    <col min="2" max="2" width="20.7109375" style="0" customWidth="1"/>
    <col min="3" max="3" width="19.140625" style="0" customWidth="1"/>
    <col min="4" max="4" width="20.7109375" style="0" customWidth="1"/>
    <col min="5" max="5" width="18.28125" style="0" customWidth="1"/>
    <col min="6" max="6" width="18.8515625" style="0" customWidth="1"/>
  </cols>
  <sheetData>
    <row r="1" ht="12.75">
      <c r="F1" s="597" t="s">
        <v>805</v>
      </c>
    </row>
    <row r="3" spans="1:7" ht="18" customHeight="1">
      <c r="A3" s="1642" t="s">
        <v>845</v>
      </c>
      <c r="B3" s="1642"/>
      <c r="C3" s="1642"/>
      <c r="D3" s="1642"/>
      <c r="E3" s="1642"/>
      <c r="F3" s="1642"/>
      <c r="G3" s="373"/>
    </row>
    <row r="4" spans="1:6" ht="18" customHeight="1" thickBot="1">
      <c r="A4" s="599"/>
      <c r="B4" s="594"/>
      <c r="C4" s="594"/>
      <c r="D4" s="594"/>
      <c r="E4" s="594"/>
      <c r="F4" s="597" t="s">
        <v>60</v>
      </c>
    </row>
    <row r="5" spans="1:6" ht="19.5" customHeight="1" thickBot="1">
      <c r="A5" s="1643"/>
      <c r="B5" s="1644"/>
      <c r="C5" s="1647" t="s">
        <v>838</v>
      </c>
      <c r="D5" s="1648"/>
      <c r="E5" s="1647" t="s">
        <v>839</v>
      </c>
      <c r="F5" s="1648"/>
    </row>
    <row r="6" spans="1:6" ht="19.5" customHeight="1" thickBot="1">
      <c r="A6" s="1645"/>
      <c r="B6" s="1646"/>
      <c r="C6" s="600" t="s">
        <v>840</v>
      </c>
      <c r="D6" s="601" t="s">
        <v>804</v>
      </c>
      <c r="E6" s="633" t="s">
        <v>840</v>
      </c>
      <c r="F6" s="634" t="s">
        <v>804</v>
      </c>
    </row>
    <row r="7" spans="1:6" ht="19.5" customHeight="1">
      <c r="A7" s="1649" t="s">
        <v>841</v>
      </c>
      <c r="B7" s="595" t="s">
        <v>842</v>
      </c>
      <c r="C7" s="1445">
        <v>44276.94</v>
      </c>
      <c r="D7" s="1446">
        <v>32568.13</v>
      </c>
      <c r="E7" s="637">
        <v>55282.1</v>
      </c>
      <c r="F7" s="1447">
        <v>40382.55</v>
      </c>
    </row>
    <row r="8" spans="1:6" ht="19.5" customHeight="1" thickBot="1">
      <c r="A8" s="1650"/>
      <c r="B8" s="596" t="s">
        <v>843</v>
      </c>
      <c r="C8" s="1448">
        <v>93974.53</v>
      </c>
      <c r="D8" s="1449">
        <v>59878.82</v>
      </c>
      <c r="E8" s="1450">
        <v>99046.7</v>
      </c>
      <c r="F8" s="1451">
        <v>71061.73</v>
      </c>
    </row>
    <row r="9" spans="1:6" ht="19.5" customHeight="1" thickBot="1">
      <c r="A9" s="1651" t="s">
        <v>844</v>
      </c>
      <c r="B9" s="598" t="s">
        <v>842</v>
      </c>
      <c r="C9" s="1452">
        <v>171865.85</v>
      </c>
      <c r="D9" s="1453">
        <v>104370.77</v>
      </c>
      <c r="E9" s="638">
        <v>168000</v>
      </c>
      <c r="F9" s="636">
        <f>E9*0.701</f>
        <v>117767.99999999999</v>
      </c>
    </row>
    <row r="10" spans="1:6" ht="19.5" customHeight="1" thickBot="1">
      <c r="A10" s="1652"/>
      <c r="B10" s="596" t="s">
        <v>843</v>
      </c>
      <c r="C10" s="1448">
        <v>174393.07</v>
      </c>
      <c r="D10" s="1449">
        <v>105882.99</v>
      </c>
      <c r="E10" s="635">
        <v>168000</v>
      </c>
      <c r="F10" s="636">
        <f>E10*0.701</f>
        <v>117767.99999999999</v>
      </c>
    </row>
  </sheetData>
  <sheetProtection/>
  <mergeCells count="6">
    <mergeCell ref="A3:F3"/>
    <mergeCell ref="A5:B6"/>
    <mergeCell ref="C5:D5"/>
    <mergeCell ref="E5:F5"/>
    <mergeCell ref="A7:A8"/>
    <mergeCell ref="A9:A10"/>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22.xml><?xml version="1.0" encoding="utf-8"?>
<worksheet xmlns="http://schemas.openxmlformats.org/spreadsheetml/2006/main" xmlns:r="http://schemas.openxmlformats.org/officeDocument/2006/relationships">
  <sheetPr>
    <tabColor rgb="FF00B0F0"/>
  </sheetPr>
  <dimension ref="B2:M46"/>
  <sheetViews>
    <sheetView showGridLines="0" zoomScalePageLayoutView="0" workbookViewId="0" topLeftCell="A1">
      <selection activeCell="M9" sqref="M9"/>
    </sheetView>
  </sheetViews>
  <sheetFormatPr defaultColWidth="8.8515625" defaultRowHeight="12.75"/>
  <cols>
    <col min="1" max="2" width="8.8515625" style="605" customWidth="1"/>
    <col min="3" max="13" width="12.7109375" style="605" customWidth="1"/>
    <col min="14" max="16384" width="8.8515625" style="605" customWidth="1"/>
  </cols>
  <sheetData>
    <row r="2" ht="15.75">
      <c r="L2" s="606" t="s">
        <v>712</v>
      </c>
    </row>
    <row r="3" spans="2:12" s="607" customFormat="1" ht="20.25" customHeight="1">
      <c r="B3" s="1653" t="s">
        <v>558</v>
      </c>
      <c r="C3" s="1653"/>
      <c r="D3" s="1653"/>
      <c r="E3" s="1653"/>
      <c r="F3" s="1653"/>
      <c r="G3" s="1653"/>
      <c r="H3" s="1653"/>
      <c r="I3" s="1653"/>
      <c r="J3" s="1653"/>
      <c r="K3" s="63"/>
      <c r="L3" s="63"/>
    </row>
    <row r="4" spans="2:13" s="607" customFormat="1" ht="15.75" thickBot="1">
      <c r="B4" s="64"/>
      <c r="C4" s="65"/>
      <c r="D4" s="65"/>
      <c r="E4" s="65"/>
      <c r="F4" s="65"/>
      <c r="G4" s="64"/>
      <c r="H4" s="64"/>
      <c r="I4" s="64"/>
      <c r="J4" s="66" t="s">
        <v>60</v>
      </c>
      <c r="K4" s="64"/>
      <c r="L4" s="66"/>
      <c r="M4" s="608"/>
    </row>
    <row r="5" spans="2:13" s="607" customFormat="1" ht="30" customHeight="1">
      <c r="B5" s="1654" t="s">
        <v>559</v>
      </c>
      <c r="C5" s="1656" t="s">
        <v>1046</v>
      </c>
      <c r="D5" s="1657"/>
      <c r="E5" s="1657"/>
      <c r="F5" s="1658"/>
      <c r="G5" s="1657" t="s">
        <v>1047</v>
      </c>
      <c r="H5" s="1657"/>
      <c r="I5" s="1657"/>
      <c r="J5" s="1658"/>
      <c r="K5" s="67"/>
      <c r="L5" s="67"/>
      <c r="M5" s="608"/>
    </row>
    <row r="6" spans="2:13" s="607" customFormat="1" ht="24.75" thickBot="1">
      <c r="B6" s="1655"/>
      <c r="C6" s="86" t="s">
        <v>563</v>
      </c>
      <c r="D6" s="87" t="s">
        <v>518</v>
      </c>
      <c r="E6" s="87" t="s">
        <v>561</v>
      </c>
      <c r="F6" s="88" t="s">
        <v>562</v>
      </c>
      <c r="G6" s="86" t="s">
        <v>563</v>
      </c>
      <c r="H6" s="87" t="s">
        <v>518</v>
      </c>
      <c r="I6" s="87" t="s">
        <v>561</v>
      </c>
      <c r="J6" s="88" t="s">
        <v>562</v>
      </c>
      <c r="K6" s="68"/>
      <c r="L6" s="68"/>
      <c r="M6" s="608"/>
    </row>
    <row r="7" spans="2:13" s="607" customFormat="1" ht="15.75" thickBot="1">
      <c r="B7" s="89"/>
      <c r="C7" s="90" t="s">
        <v>564</v>
      </c>
      <c r="D7" s="91">
        <v>1</v>
      </c>
      <c r="E7" s="91">
        <v>2</v>
      </c>
      <c r="F7" s="92">
        <v>3</v>
      </c>
      <c r="G7" s="90" t="s">
        <v>564</v>
      </c>
      <c r="H7" s="91">
        <v>1</v>
      </c>
      <c r="I7" s="91">
        <v>2</v>
      </c>
      <c r="J7" s="92">
        <v>3</v>
      </c>
      <c r="K7" s="68"/>
      <c r="L7" s="68"/>
      <c r="M7" s="608"/>
    </row>
    <row r="8" spans="2:13" s="607" customFormat="1" ht="15">
      <c r="B8" s="69" t="s">
        <v>109</v>
      </c>
      <c r="C8" s="639">
        <f>SUM(E8*F8+D8)</f>
        <v>64000</v>
      </c>
      <c r="D8" s="640">
        <v>24000</v>
      </c>
      <c r="E8" s="641">
        <v>20000</v>
      </c>
      <c r="F8" s="642">
        <v>2</v>
      </c>
      <c r="G8" s="639">
        <f>SUM(I8*J8+H8)</f>
        <v>64000</v>
      </c>
      <c r="H8" s="640">
        <v>24000</v>
      </c>
      <c r="I8" s="641">
        <v>20000</v>
      </c>
      <c r="J8" s="642">
        <v>2</v>
      </c>
      <c r="K8" s="71"/>
      <c r="L8" s="71"/>
      <c r="M8" s="608"/>
    </row>
    <row r="9" spans="2:13" s="607" customFormat="1" ht="15">
      <c r="B9" s="72" t="s">
        <v>110</v>
      </c>
      <c r="C9" s="639">
        <f aca="true" t="shared" si="0" ref="C9:C19">SUM(E9*F9+D9)</f>
        <v>64000</v>
      </c>
      <c r="D9" s="640">
        <v>24000</v>
      </c>
      <c r="E9" s="641">
        <v>20000</v>
      </c>
      <c r="F9" s="642">
        <v>2</v>
      </c>
      <c r="G9" s="639">
        <f aca="true" t="shared" si="1" ref="G9:G19">SUM(I9*J9+H9)</f>
        <v>64000</v>
      </c>
      <c r="H9" s="640">
        <v>24000</v>
      </c>
      <c r="I9" s="641">
        <v>20000</v>
      </c>
      <c r="J9" s="642">
        <v>2</v>
      </c>
      <c r="K9" s="71"/>
      <c r="L9" s="71"/>
      <c r="M9" s="608"/>
    </row>
    <row r="10" spans="2:13" s="607" customFormat="1" ht="15">
      <c r="B10" s="72" t="s">
        <v>111</v>
      </c>
      <c r="C10" s="639">
        <f t="shared" si="0"/>
        <v>64000</v>
      </c>
      <c r="D10" s="640">
        <v>24000</v>
      </c>
      <c r="E10" s="641">
        <v>20000</v>
      </c>
      <c r="F10" s="642">
        <v>2</v>
      </c>
      <c r="G10" s="639">
        <f t="shared" si="1"/>
        <v>64000</v>
      </c>
      <c r="H10" s="640">
        <v>24000</v>
      </c>
      <c r="I10" s="641">
        <v>20000</v>
      </c>
      <c r="J10" s="642">
        <v>2</v>
      </c>
      <c r="K10" s="71"/>
      <c r="L10" s="71"/>
      <c r="M10" s="608"/>
    </row>
    <row r="11" spans="2:13" s="607" customFormat="1" ht="15">
      <c r="B11" s="72" t="s">
        <v>112</v>
      </c>
      <c r="C11" s="639">
        <f t="shared" si="0"/>
        <v>64000</v>
      </c>
      <c r="D11" s="640">
        <v>24000</v>
      </c>
      <c r="E11" s="641">
        <v>20000</v>
      </c>
      <c r="F11" s="642">
        <v>2</v>
      </c>
      <c r="G11" s="639">
        <f t="shared" si="1"/>
        <v>64000</v>
      </c>
      <c r="H11" s="640">
        <v>24000</v>
      </c>
      <c r="I11" s="641">
        <v>20000</v>
      </c>
      <c r="J11" s="642">
        <v>2</v>
      </c>
      <c r="K11" s="71"/>
      <c r="L11" s="71"/>
      <c r="M11" s="608"/>
    </row>
    <row r="12" spans="2:13" s="607" customFormat="1" ht="15">
      <c r="B12" s="72" t="s">
        <v>113</v>
      </c>
      <c r="C12" s="639">
        <f t="shared" si="0"/>
        <v>64000</v>
      </c>
      <c r="D12" s="640">
        <v>24000</v>
      </c>
      <c r="E12" s="641">
        <v>20000</v>
      </c>
      <c r="F12" s="642">
        <v>2</v>
      </c>
      <c r="G12" s="639">
        <f t="shared" si="1"/>
        <v>64000</v>
      </c>
      <c r="H12" s="640">
        <v>24000</v>
      </c>
      <c r="I12" s="641">
        <v>20000</v>
      </c>
      <c r="J12" s="642">
        <v>2</v>
      </c>
      <c r="K12" s="71"/>
      <c r="L12" s="71"/>
      <c r="M12" s="608"/>
    </row>
    <row r="13" spans="2:13" s="607" customFormat="1" ht="15">
      <c r="B13" s="72" t="s">
        <v>114</v>
      </c>
      <c r="C13" s="639">
        <f t="shared" si="0"/>
        <v>64000</v>
      </c>
      <c r="D13" s="640">
        <v>24000</v>
      </c>
      <c r="E13" s="641">
        <v>20000</v>
      </c>
      <c r="F13" s="642">
        <v>2</v>
      </c>
      <c r="G13" s="639">
        <f t="shared" si="1"/>
        <v>64000</v>
      </c>
      <c r="H13" s="640">
        <v>24000</v>
      </c>
      <c r="I13" s="641">
        <v>20000</v>
      </c>
      <c r="J13" s="642">
        <v>2</v>
      </c>
      <c r="K13" s="71"/>
      <c r="L13" s="71"/>
      <c r="M13" s="608"/>
    </row>
    <row r="14" spans="2:13" s="607" customFormat="1" ht="15">
      <c r="B14" s="72" t="s">
        <v>115</v>
      </c>
      <c r="C14" s="639">
        <f t="shared" si="0"/>
        <v>64000</v>
      </c>
      <c r="D14" s="640">
        <v>24000</v>
      </c>
      <c r="E14" s="641">
        <v>20000</v>
      </c>
      <c r="F14" s="642">
        <v>2</v>
      </c>
      <c r="G14" s="639">
        <f t="shared" si="1"/>
        <v>64000</v>
      </c>
      <c r="H14" s="640">
        <v>24000</v>
      </c>
      <c r="I14" s="641">
        <v>20000</v>
      </c>
      <c r="J14" s="642">
        <v>2</v>
      </c>
      <c r="K14" s="71"/>
      <c r="L14" s="71"/>
      <c r="M14" s="608"/>
    </row>
    <row r="15" spans="2:13" s="607" customFormat="1" ht="15">
      <c r="B15" s="72" t="s">
        <v>116</v>
      </c>
      <c r="C15" s="639">
        <f t="shared" si="0"/>
        <v>64000</v>
      </c>
      <c r="D15" s="640">
        <v>24000</v>
      </c>
      <c r="E15" s="641">
        <v>20000</v>
      </c>
      <c r="F15" s="642">
        <v>2</v>
      </c>
      <c r="G15" s="639">
        <f t="shared" si="1"/>
        <v>64000</v>
      </c>
      <c r="H15" s="640">
        <v>24000</v>
      </c>
      <c r="I15" s="641">
        <v>20000</v>
      </c>
      <c r="J15" s="642">
        <v>2</v>
      </c>
      <c r="K15" s="71"/>
      <c r="L15" s="71"/>
      <c r="M15" s="608"/>
    </row>
    <row r="16" spans="2:13" s="607" customFormat="1" ht="15">
      <c r="B16" s="72" t="s">
        <v>117</v>
      </c>
      <c r="C16" s="639">
        <f t="shared" si="0"/>
        <v>64000</v>
      </c>
      <c r="D16" s="640">
        <v>24000</v>
      </c>
      <c r="E16" s="641">
        <v>20000</v>
      </c>
      <c r="F16" s="642">
        <v>2</v>
      </c>
      <c r="G16" s="639">
        <f t="shared" si="1"/>
        <v>64000</v>
      </c>
      <c r="H16" s="640">
        <v>24000</v>
      </c>
      <c r="I16" s="641">
        <v>20000</v>
      </c>
      <c r="J16" s="642">
        <v>2</v>
      </c>
      <c r="K16" s="71"/>
      <c r="L16" s="71"/>
      <c r="M16" s="608"/>
    </row>
    <row r="17" spans="2:13" s="607" customFormat="1" ht="15">
      <c r="B17" s="72" t="s">
        <v>118</v>
      </c>
      <c r="C17" s="639">
        <f t="shared" si="0"/>
        <v>64000</v>
      </c>
      <c r="D17" s="640">
        <v>24000</v>
      </c>
      <c r="E17" s="641">
        <v>20000</v>
      </c>
      <c r="F17" s="642">
        <v>2</v>
      </c>
      <c r="G17" s="639">
        <f t="shared" si="1"/>
        <v>64000</v>
      </c>
      <c r="H17" s="640">
        <v>24000</v>
      </c>
      <c r="I17" s="641">
        <v>20000</v>
      </c>
      <c r="J17" s="642">
        <v>2</v>
      </c>
      <c r="K17" s="71"/>
      <c r="L17" s="71"/>
      <c r="M17" s="608"/>
    </row>
    <row r="18" spans="2:13" s="607" customFormat="1" ht="15">
      <c r="B18" s="72" t="s">
        <v>119</v>
      </c>
      <c r="C18" s="639">
        <f t="shared" si="0"/>
        <v>64000</v>
      </c>
      <c r="D18" s="640">
        <v>24000</v>
      </c>
      <c r="E18" s="641">
        <v>20000</v>
      </c>
      <c r="F18" s="642">
        <v>2</v>
      </c>
      <c r="G18" s="639">
        <f t="shared" si="1"/>
        <v>64000</v>
      </c>
      <c r="H18" s="640">
        <v>24000</v>
      </c>
      <c r="I18" s="641">
        <v>20000</v>
      </c>
      <c r="J18" s="642">
        <v>2</v>
      </c>
      <c r="K18" s="71"/>
      <c r="L18" s="71"/>
      <c r="M18" s="608"/>
    </row>
    <row r="19" spans="2:13" s="607" customFormat="1" ht="15.75" thickBot="1">
      <c r="B19" s="657" t="s">
        <v>120</v>
      </c>
      <c r="C19" s="658">
        <f t="shared" si="0"/>
        <v>64000</v>
      </c>
      <c r="D19" s="659">
        <v>24000</v>
      </c>
      <c r="E19" s="660">
        <v>20000</v>
      </c>
      <c r="F19" s="661">
        <v>2</v>
      </c>
      <c r="G19" s="658">
        <f t="shared" si="1"/>
        <v>64000</v>
      </c>
      <c r="H19" s="659">
        <v>24000</v>
      </c>
      <c r="I19" s="660">
        <v>20000</v>
      </c>
      <c r="J19" s="661">
        <v>2</v>
      </c>
      <c r="K19" s="71"/>
      <c r="L19" s="71"/>
      <c r="M19" s="608"/>
    </row>
    <row r="20" spans="2:13" s="607" customFormat="1" ht="15.75" thickBot="1">
      <c r="B20" s="76" t="s">
        <v>21</v>
      </c>
      <c r="C20" s="662">
        <f aca="true" t="shared" si="2" ref="C20:J20">SUM(C8:C19)</f>
        <v>768000</v>
      </c>
      <c r="D20" s="662">
        <f t="shared" si="2"/>
        <v>288000</v>
      </c>
      <c r="E20" s="662">
        <f t="shared" si="2"/>
        <v>240000</v>
      </c>
      <c r="F20" s="663">
        <f t="shared" si="2"/>
        <v>24</v>
      </c>
      <c r="G20" s="643">
        <f t="shared" si="2"/>
        <v>768000</v>
      </c>
      <c r="H20" s="643">
        <f t="shared" si="2"/>
        <v>288000</v>
      </c>
      <c r="I20" s="643">
        <f t="shared" si="2"/>
        <v>240000</v>
      </c>
      <c r="J20" s="664">
        <f t="shared" si="2"/>
        <v>24</v>
      </c>
      <c r="K20" s="71"/>
      <c r="L20" s="71"/>
      <c r="M20" s="608"/>
    </row>
    <row r="21" spans="2:13" s="607" customFormat="1" ht="15.75" thickBot="1">
      <c r="B21" s="77" t="s">
        <v>121</v>
      </c>
      <c r="C21" s="644">
        <f aca="true" t="shared" si="3" ref="C21:J21">SUM(C20/12)</f>
        <v>64000</v>
      </c>
      <c r="D21" s="644">
        <f t="shared" si="3"/>
        <v>24000</v>
      </c>
      <c r="E21" s="644">
        <f t="shared" si="3"/>
        <v>20000</v>
      </c>
      <c r="F21" s="645">
        <f t="shared" si="3"/>
        <v>2</v>
      </c>
      <c r="G21" s="644">
        <f t="shared" si="3"/>
        <v>64000</v>
      </c>
      <c r="H21" s="644">
        <f t="shared" si="3"/>
        <v>24000</v>
      </c>
      <c r="I21" s="644">
        <f t="shared" si="3"/>
        <v>20000</v>
      </c>
      <c r="J21" s="665">
        <f t="shared" si="3"/>
        <v>2</v>
      </c>
      <c r="K21" s="71"/>
      <c r="L21" s="71"/>
      <c r="M21" s="608"/>
    </row>
    <row r="22" spans="2:12" s="607" customFormat="1" ht="12.75">
      <c r="B22" s="78"/>
      <c r="C22" s="78"/>
      <c r="D22" s="78"/>
      <c r="E22" s="78"/>
      <c r="F22" s="78"/>
      <c r="G22" s="78"/>
      <c r="H22" s="78"/>
      <c r="I22" s="78"/>
      <c r="J22" s="78"/>
      <c r="K22" s="78"/>
      <c r="L22" s="78"/>
    </row>
    <row r="23" spans="2:12" s="607" customFormat="1" ht="12.75">
      <c r="B23" s="78"/>
      <c r="C23" s="78"/>
      <c r="D23" s="78"/>
      <c r="E23" s="78"/>
      <c r="F23" s="78"/>
      <c r="G23" s="78"/>
      <c r="H23" s="78"/>
      <c r="I23" s="78"/>
      <c r="J23" s="78"/>
      <c r="K23" s="78"/>
      <c r="L23" s="78"/>
    </row>
    <row r="24" spans="2:12" s="607" customFormat="1" ht="12.75">
      <c r="B24" s="78"/>
      <c r="C24" s="78"/>
      <c r="D24" s="78"/>
      <c r="E24" s="78"/>
      <c r="F24" s="78"/>
      <c r="G24" s="78"/>
      <c r="H24" s="78"/>
      <c r="I24" s="78"/>
      <c r="J24" s="78"/>
      <c r="K24" s="78"/>
      <c r="L24" s="78"/>
    </row>
    <row r="25" spans="2:12" s="607" customFormat="1" ht="20.25" customHeight="1">
      <c r="B25" s="1653" t="s">
        <v>560</v>
      </c>
      <c r="C25" s="1653"/>
      <c r="D25" s="1653"/>
      <c r="E25" s="1653"/>
      <c r="F25" s="1653"/>
      <c r="G25" s="1653"/>
      <c r="H25" s="1653"/>
      <c r="I25" s="1653"/>
      <c r="J25" s="1653"/>
      <c r="K25" s="1653"/>
      <c r="L25" s="1653"/>
    </row>
    <row r="26" spans="2:12" s="607" customFormat="1" ht="15.75" thickBot="1">
      <c r="B26" s="79"/>
      <c r="C26" s="80"/>
      <c r="D26" s="80"/>
      <c r="E26" s="80"/>
      <c r="F26" s="80"/>
      <c r="G26" s="79"/>
      <c r="H26" s="71"/>
      <c r="I26" s="71"/>
      <c r="J26" s="71"/>
      <c r="K26" s="64"/>
      <c r="L26" s="66" t="s">
        <v>60</v>
      </c>
    </row>
    <row r="27" spans="2:12" s="607" customFormat="1" ht="30" customHeight="1">
      <c r="B27" s="1659" t="s">
        <v>559</v>
      </c>
      <c r="C27" s="1661" t="s">
        <v>1046</v>
      </c>
      <c r="D27" s="1657"/>
      <c r="E27" s="1657"/>
      <c r="F27" s="1657"/>
      <c r="G27" s="1658"/>
      <c r="H27" s="1656" t="s">
        <v>1048</v>
      </c>
      <c r="I27" s="1657"/>
      <c r="J27" s="1657"/>
      <c r="K27" s="1657"/>
      <c r="L27" s="1658"/>
    </row>
    <row r="28" spans="2:12" s="607" customFormat="1" ht="30" customHeight="1" thickBot="1">
      <c r="B28" s="1660"/>
      <c r="C28" s="87" t="s">
        <v>563</v>
      </c>
      <c r="D28" s="87" t="s">
        <v>518</v>
      </c>
      <c r="E28" s="87" t="s">
        <v>561</v>
      </c>
      <c r="F28" s="87" t="s">
        <v>562</v>
      </c>
      <c r="G28" s="93" t="s">
        <v>565</v>
      </c>
      <c r="H28" s="87" t="s">
        <v>563</v>
      </c>
      <c r="I28" s="87" t="s">
        <v>518</v>
      </c>
      <c r="J28" s="87" t="s">
        <v>561</v>
      </c>
      <c r="K28" s="87" t="s">
        <v>562</v>
      </c>
      <c r="L28" s="93" t="s">
        <v>565</v>
      </c>
    </row>
    <row r="29" spans="2:12" s="607" customFormat="1" ht="15.75" thickBot="1">
      <c r="B29" s="94"/>
      <c r="C29" s="91" t="s">
        <v>564</v>
      </c>
      <c r="D29" s="91">
        <v>1</v>
      </c>
      <c r="E29" s="91">
        <v>2</v>
      </c>
      <c r="F29" s="91">
        <v>3</v>
      </c>
      <c r="G29" s="95">
        <v>4</v>
      </c>
      <c r="H29" s="91" t="s">
        <v>564</v>
      </c>
      <c r="I29" s="91">
        <v>1</v>
      </c>
      <c r="J29" s="91">
        <v>2</v>
      </c>
      <c r="K29" s="91">
        <v>3</v>
      </c>
      <c r="L29" s="95">
        <v>4</v>
      </c>
    </row>
    <row r="30" spans="2:12" s="607" customFormat="1" ht="15">
      <c r="B30" s="81" t="s">
        <v>109</v>
      </c>
      <c r="C30" s="640">
        <f>SUM(E30*F30+D30)</f>
        <v>106010.35</v>
      </c>
      <c r="D30" s="640">
        <v>37974.68</v>
      </c>
      <c r="E30" s="641">
        <v>34017.835</v>
      </c>
      <c r="F30" s="646">
        <v>2</v>
      </c>
      <c r="G30" s="647" t="s">
        <v>1049</v>
      </c>
      <c r="H30" s="648">
        <f>SUM(J30*K30+I30)</f>
        <v>106010.35</v>
      </c>
      <c r="I30" s="640">
        <v>37974.68</v>
      </c>
      <c r="J30" s="641">
        <v>34017.835</v>
      </c>
      <c r="K30" s="646">
        <v>2</v>
      </c>
      <c r="L30" s="642" t="s">
        <v>1050</v>
      </c>
    </row>
    <row r="31" spans="2:12" s="607" customFormat="1" ht="15">
      <c r="B31" s="82" t="s">
        <v>110</v>
      </c>
      <c r="C31" s="640">
        <f aca="true" t="shared" si="4" ref="C31:C41">SUM(E31*F31+D31)</f>
        <v>106010.35</v>
      </c>
      <c r="D31" s="640">
        <v>37974.68</v>
      </c>
      <c r="E31" s="641">
        <v>34017.835</v>
      </c>
      <c r="F31" s="646">
        <v>2</v>
      </c>
      <c r="G31" s="649" t="s">
        <v>1051</v>
      </c>
      <c r="H31" s="648">
        <f aca="true" t="shared" si="5" ref="H31:H40">SUM(J31*K31+I31)</f>
        <v>106010.35</v>
      </c>
      <c r="I31" s="650">
        <v>37974.68</v>
      </c>
      <c r="J31" s="641">
        <v>34017.835</v>
      </c>
      <c r="K31" s="646">
        <v>2</v>
      </c>
      <c r="L31" s="642" t="s">
        <v>1052</v>
      </c>
    </row>
    <row r="32" spans="2:12" s="607" customFormat="1" ht="15">
      <c r="B32" s="82" t="s">
        <v>111</v>
      </c>
      <c r="C32" s="640">
        <f t="shared" si="4"/>
        <v>106010.35</v>
      </c>
      <c r="D32" s="640">
        <v>37974.68</v>
      </c>
      <c r="E32" s="641">
        <v>34017.835</v>
      </c>
      <c r="F32" s="646">
        <v>2</v>
      </c>
      <c r="G32" s="649" t="s">
        <v>1053</v>
      </c>
      <c r="H32" s="648">
        <v>110598.3</v>
      </c>
      <c r="I32" s="650">
        <v>39000</v>
      </c>
      <c r="J32" s="651">
        <v>35798.965</v>
      </c>
      <c r="K32" s="646">
        <v>2</v>
      </c>
      <c r="L32" s="642" t="s">
        <v>1054</v>
      </c>
    </row>
    <row r="33" spans="2:12" s="607" customFormat="1" ht="15">
      <c r="B33" s="82" t="s">
        <v>112</v>
      </c>
      <c r="C33" s="640">
        <f t="shared" si="4"/>
        <v>106010.35</v>
      </c>
      <c r="D33" s="640">
        <v>37974.68</v>
      </c>
      <c r="E33" s="641">
        <v>34017.835</v>
      </c>
      <c r="F33" s="646">
        <v>2</v>
      </c>
      <c r="G33" s="649" t="s">
        <v>1055</v>
      </c>
      <c r="H33" s="648">
        <f t="shared" si="5"/>
        <v>110597.93</v>
      </c>
      <c r="I33" s="650">
        <v>39000</v>
      </c>
      <c r="J33" s="651">
        <v>35798.965</v>
      </c>
      <c r="K33" s="646">
        <v>2</v>
      </c>
      <c r="L33" s="642" t="s">
        <v>1056</v>
      </c>
    </row>
    <row r="34" spans="2:12" s="607" customFormat="1" ht="15">
      <c r="B34" s="82" t="s">
        <v>113</v>
      </c>
      <c r="C34" s="640">
        <f t="shared" si="4"/>
        <v>106010.35</v>
      </c>
      <c r="D34" s="640">
        <v>37974.68</v>
      </c>
      <c r="E34" s="641">
        <v>34017.835</v>
      </c>
      <c r="F34" s="646">
        <v>2</v>
      </c>
      <c r="G34" s="649" t="s">
        <v>1057</v>
      </c>
      <c r="H34" s="648">
        <f t="shared" si="5"/>
        <v>110597.93</v>
      </c>
      <c r="I34" s="650">
        <v>39000</v>
      </c>
      <c r="J34" s="651">
        <v>35798.965</v>
      </c>
      <c r="K34" s="646">
        <v>2</v>
      </c>
      <c r="L34" s="642" t="s">
        <v>1058</v>
      </c>
    </row>
    <row r="35" spans="2:12" s="607" customFormat="1" ht="15">
      <c r="B35" s="82" t="s">
        <v>114</v>
      </c>
      <c r="C35" s="640">
        <f t="shared" si="4"/>
        <v>106010.35</v>
      </c>
      <c r="D35" s="640">
        <v>37974.68</v>
      </c>
      <c r="E35" s="641">
        <v>34017.835</v>
      </c>
      <c r="F35" s="646">
        <v>2</v>
      </c>
      <c r="G35" s="649" t="s">
        <v>1059</v>
      </c>
      <c r="H35" s="648">
        <v>110598.14</v>
      </c>
      <c r="I35" s="650">
        <v>39000</v>
      </c>
      <c r="J35" s="651">
        <v>35798.965</v>
      </c>
      <c r="K35" s="646">
        <v>2</v>
      </c>
      <c r="L35" s="642" t="s">
        <v>1060</v>
      </c>
    </row>
    <row r="36" spans="2:12" s="607" customFormat="1" ht="15">
      <c r="B36" s="82" t="s">
        <v>115</v>
      </c>
      <c r="C36" s="640">
        <f t="shared" si="4"/>
        <v>106010.35</v>
      </c>
      <c r="D36" s="640">
        <v>37974.68</v>
      </c>
      <c r="E36" s="641">
        <v>34017.835</v>
      </c>
      <c r="F36" s="646">
        <v>2</v>
      </c>
      <c r="G36" s="649" t="s">
        <v>1061</v>
      </c>
      <c r="H36" s="648">
        <f t="shared" si="5"/>
        <v>110597.93</v>
      </c>
      <c r="I36" s="650">
        <v>39000</v>
      </c>
      <c r="J36" s="651">
        <v>35798.965</v>
      </c>
      <c r="K36" s="646">
        <v>2</v>
      </c>
      <c r="L36" s="642" t="s">
        <v>1062</v>
      </c>
    </row>
    <row r="37" spans="2:12" s="607" customFormat="1" ht="15">
      <c r="B37" s="82" t="s">
        <v>116</v>
      </c>
      <c r="C37" s="640">
        <f t="shared" si="4"/>
        <v>106010.35</v>
      </c>
      <c r="D37" s="640">
        <v>37974.68</v>
      </c>
      <c r="E37" s="641">
        <v>34017.835</v>
      </c>
      <c r="F37" s="646">
        <v>2</v>
      </c>
      <c r="G37" s="649" t="s">
        <v>1063</v>
      </c>
      <c r="H37" s="648">
        <f t="shared" si="5"/>
        <v>110597.93</v>
      </c>
      <c r="I37" s="650">
        <v>39000</v>
      </c>
      <c r="J37" s="651">
        <v>35798.965</v>
      </c>
      <c r="K37" s="646">
        <v>2</v>
      </c>
      <c r="L37" s="642" t="s">
        <v>1064</v>
      </c>
    </row>
    <row r="38" spans="2:12" s="607" customFormat="1" ht="15">
      <c r="B38" s="82" t="s">
        <v>117</v>
      </c>
      <c r="C38" s="640">
        <f t="shared" si="4"/>
        <v>106010.35</v>
      </c>
      <c r="D38" s="640">
        <v>37974.68</v>
      </c>
      <c r="E38" s="641">
        <v>34017.835</v>
      </c>
      <c r="F38" s="646">
        <v>2</v>
      </c>
      <c r="G38" s="649" t="s">
        <v>1065</v>
      </c>
      <c r="H38" s="648">
        <v>110598.14</v>
      </c>
      <c r="I38" s="650">
        <v>39000</v>
      </c>
      <c r="J38" s="651">
        <v>35798.965</v>
      </c>
      <c r="K38" s="646">
        <v>2</v>
      </c>
      <c r="L38" s="642" t="s">
        <v>1066</v>
      </c>
    </row>
    <row r="39" spans="2:12" s="607" customFormat="1" ht="15">
      <c r="B39" s="82" t="s">
        <v>118</v>
      </c>
      <c r="C39" s="640">
        <f t="shared" si="4"/>
        <v>106010.35</v>
      </c>
      <c r="D39" s="640">
        <v>37974.68</v>
      </c>
      <c r="E39" s="641">
        <v>34017.835</v>
      </c>
      <c r="F39" s="646">
        <v>2</v>
      </c>
      <c r="G39" s="649" t="s">
        <v>1067</v>
      </c>
      <c r="H39" s="648">
        <f t="shared" si="5"/>
        <v>110597.93</v>
      </c>
      <c r="I39" s="650">
        <v>39000</v>
      </c>
      <c r="J39" s="651">
        <v>35798.965</v>
      </c>
      <c r="K39" s="646">
        <v>2</v>
      </c>
      <c r="L39" s="642" t="s">
        <v>1068</v>
      </c>
    </row>
    <row r="40" spans="2:12" s="607" customFormat="1" ht="15">
      <c r="B40" s="82" t="s">
        <v>119</v>
      </c>
      <c r="C40" s="640">
        <f t="shared" si="4"/>
        <v>106010.35</v>
      </c>
      <c r="D40" s="640">
        <v>37974.68</v>
      </c>
      <c r="E40" s="641">
        <v>34017.835</v>
      </c>
      <c r="F40" s="646">
        <v>2</v>
      </c>
      <c r="G40" s="649" t="s">
        <v>1069</v>
      </c>
      <c r="H40" s="648">
        <f t="shared" si="5"/>
        <v>110597.93</v>
      </c>
      <c r="I40" s="650">
        <v>39000</v>
      </c>
      <c r="J40" s="651">
        <v>35798.965</v>
      </c>
      <c r="K40" s="646">
        <v>2</v>
      </c>
      <c r="L40" s="642" t="s">
        <v>1070</v>
      </c>
    </row>
    <row r="41" spans="2:12" s="607" customFormat="1" ht="15.75" thickBot="1">
      <c r="B41" s="83" t="s">
        <v>1071</v>
      </c>
      <c r="C41" s="640">
        <f t="shared" si="4"/>
        <v>106010.35</v>
      </c>
      <c r="D41" s="640">
        <v>37974.68</v>
      </c>
      <c r="E41" s="641">
        <v>34017.835</v>
      </c>
      <c r="F41" s="646">
        <v>2</v>
      </c>
      <c r="G41" s="652" t="s">
        <v>1072</v>
      </c>
      <c r="H41" s="648">
        <v>110597.14</v>
      </c>
      <c r="I41" s="650">
        <v>39000</v>
      </c>
      <c r="J41" s="651">
        <v>35798.965</v>
      </c>
      <c r="K41" s="646">
        <v>2</v>
      </c>
      <c r="L41" s="642" t="s">
        <v>1073</v>
      </c>
    </row>
    <row r="42" spans="2:12" s="607" customFormat="1" ht="15.75" thickBot="1">
      <c r="B42" s="84" t="s">
        <v>21</v>
      </c>
      <c r="C42" s="653">
        <f>SUM(C30:C41)</f>
        <v>1272124.2000000002</v>
      </c>
      <c r="D42" s="653">
        <f aca="true" t="shared" si="6" ref="D42:L42">SUM(D30:D41)</f>
        <v>455696.16</v>
      </c>
      <c r="E42" s="653">
        <f t="shared" si="6"/>
        <v>408214.0200000001</v>
      </c>
      <c r="F42" s="654">
        <f t="shared" si="6"/>
        <v>24</v>
      </c>
      <c r="G42" s="654">
        <f t="shared" si="6"/>
        <v>0</v>
      </c>
      <c r="H42" s="653">
        <f t="shared" si="6"/>
        <v>1317999.9999999998</v>
      </c>
      <c r="I42" s="653">
        <f t="shared" si="6"/>
        <v>465949.36</v>
      </c>
      <c r="J42" s="653">
        <f t="shared" si="6"/>
        <v>426025.31999999983</v>
      </c>
      <c r="K42" s="654">
        <f t="shared" si="6"/>
        <v>24</v>
      </c>
      <c r="L42" s="654">
        <f t="shared" si="6"/>
        <v>0</v>
      </c>
    </row>
    <row r="43" spans="2:12" s="607" customFormat="1" ht="15.75" thickBot="1">
      <c r="B43" s="85" t="s">
        <v>121</v>
      </c>
      <c r="C43" s="655">
        <f>SUM(C42/12)</f>
        <v>106010.35000000002</v>
      </c>
      <c r="D43" s="655">
        <f aca="true" t="shared" si="7" ref="D43:L43">SUM(D42/12)</f>
        <v>37974.68</v>
      </c>
      <c r="E43" s="655">
        <f t="shared" si="7"/>
        <v>34017.83500000001</v>
      </c>
      <c r="F43" s="656">
        <f t="shared" si="7"/>
        <v>2</v>
      </c>
      <c r="G43" s="656">
        <f t="shared" si="7"/>
        <v>0</v>
      </c>
      <c r="H43" s="655">
        <f t="shared" si="7"/>
        <v>109833.33333333331</v>
      </c>
      <c r="I43" s="655">
        <f t="shared" si="7"/>
        <v>38829.113333333335</v>
      </c>
      <c r="J43" s="655">
        <f t="shared" si="7"/>
        <v>35502.109999999986</v>
      </c>
      <c r="K43" s="656">
        <f t="shared" si="7"/>
        <v>2</v>
      </c>
      <c r="L43" s="656">
        <f t="shared" si="7"/>
        <v>0</v>
      </c>
    </row>
    <row r="44" spans="2:12" s="607" customFormat="1" ht="15">
      <c r="B44" s="611"/>
      <c r="C44" s="611"/>
      <c r="D44" s="611"/>
      <c r="E44" s="609"/>
      <c r="F44" s="609"/>
      <c r="G44" s="609"/>
      <c r="H44" s="611"/>
      <c r="I44" s="611"/>
      <c r="J44" s="609"/>
      <c r="K44" s="609"/>
      <c r="L44" s="609"/>
    </row>
    <row r="45" spans="2:12" s="607" customFormat="1" ht="15">
      <c r="B45" s="611"/>
      <c r="C45" s="611"/>
      <c r="D45" s="611"/>
      <c r="E45" s="609"/>
      <c r="F45" s="609"/>
      <c r="G45" s="609"/>
      <c r="H45" s="611"/>
      <c r="I45" s="611"/>
      <c r="J45" s="609"/>
      <c r="K45" s="609"/>
      <c r="L45" s="609"/>
    </row>
    <row r="46" spans="2:12" ht="12.75">
      <c r="B46" s="610"/>
      <c r="C46" s="610"/>
      <c r="D46" s="610"/>
      <c r="E46" s="610"/>
      <c r="F46" s="610"/>
      <c r="G46" s="610"/>
      <c r="H46" s="610"/>
      <c r="I46" s="610"/>
      <c r="J46" s="610"/>
      <c r="K46" s="610"/>
      <c r="L46" s="610"/>
    </row>
  </sheetData>
  <sheetProtection/>
  <mergeCells count="8">
    <mergeCell ref="B3:J3"/>
    <mergeCell ref="B5:B6"/>
    <mergeCell ref="C5:F5"/>
    <mergeCell ref="G5:J5"/>
    <mergeCell ref="B25:L25"/>
    <mergeCell ref="B27:B28"/>
    <mergeCell ref="C27:G27"/>
    <mergeCell ref="H27:L27"/>
  </mergeCells>
  <printOptions/>
  <pageMargins left="0.5511811023622047" right="0.35433070866141736" top="0.984251968503937" bottom="0.984251968503937" header="0.5118110236220472" footer="0.5118110236220472"/>
  <pageSetup horizontalDpi="300" verticalDpi="300" orientation="portrait" scale="70" r:id="rId1"/>
  <rowBreaks count="1" manualBreakCount="1">
    <brk id="43" max="255" man="1"/>
  </rowBreaks>
  <colBreaks count="1" manualBreakCount="1">
    <brk id="12" max="65535" man="1"/>
  </colBreaks>
</worksheet>
</file>

<file path=xl/worksheets/sheet23.xml><?xml version="1.0" encoding="utf-8"?>
<worksheet xmlns="http://schemas.openxmlformats.org/spreadsheetml/2006/main" xmlns:r="http://schemas.openxmlformats.org/officeDocument/2006/relationships">
  <sheetPr>
    <tabColor rgb="FF00B0F0"/>
  </sheetPr>
  <dimension ref="B2:M52"/>
  <sheetViews>
    <sheetView showGridLines="0" zoomScalePageLayoutView="0" workbookViewId="0" topLeftCell="A1">
      <selection activeCell="E8" sqref="E8"/>
    </sheetView>
  </sheetViews>
  <sheetFormatPr defaultColWidth="9.140625" defaultRowHeight="12.75"/>
  <cols>
    <col min="3" max="13" width="12.7109375" style="0" customWidth="1"/>
  </cols>
  <sheetData>
    <row r="2" ht="15.75">
      <c r="L2" s="9" t="s">
        <v>711</v>
      </c>
    </row>
    <row r="3" spans="2:12" s="20" customFormat="1" ht="20.25" customHeight="1">
      <c r="B3" s="1653" t="s">
        <v>566</v>
      </c>
      <c r="C3" s="1653"/>
      <c r="D3" s="1653"/>
      <c r="E3" s="1653"/>
      <c r="F3" s="1653"/>
      <c r="G3" s="1653"/>
      <c r="H3" s="1653"/>
      <c r="I3" s="1653"/>
      <c r="J3" s="1653"/>
      <c r="K3" s="63"/>
      <c r="L3" s="63"/>
    </row>
    <row r="4" spans="2:13" s="20" customFormat="1" ht="15.75" thickBot="1">
      <c r="B4" s="64"/>
      <c r="C4" s="65"/>
      <c r="D4" s="65"/>
      <c r="E4" s="65"/>
      <c r="F4" s="65"/>
      <c r="G4" s="64"/>
      <c r="H4" s="64"/>
      <c r="I4" s="64"/>
      <c r="J4" s="66" t="s">
        <v>60</v>
      </c>
      <c r="K4" s="64"/>
      <c r="L4" s="66"/>
      <c r="M4" s="50"/>
    </row>
    <row r="5" spans="2:13" s="20" customFormat="1" ht="30" customHeight="1">
      <c r="B5" s="1654" t="s">
        <v>559</v>
      </c>
      <c r="C5" s="1656" t="s">
        <v>786</v>
      </c>
      <c r="D5" s="1657"/>
      <c r="E5" s="1657"/>
      <c r="F5" s="1658"/>
      <c r="G5" s="1657" t="s">
        <v>787</v>
      </c>
      <c r="H5" s="1657"/>
      <c r="I5" s="1657"/>
      <c r="J5" s="1658"/>
      <c r="K5" s="67"/>
      <c r="L5" s="67"/>
      <c r="M5" s="50"/>
    </row>
    <row r="6" spans="2:13" s="20" customFormat="1" ht="30" customHeight="1" thickBot="1">
      <c r="B6" s="1655"/>
      <c r="C6" s="86" t="s">
        <v>563</v>
      </c>
      <c r="D6" s="87" t="s">
        <v>518</v>
      </c>
      <c r="E6" s="87" t="s">
        <v>561</v>
      </c>
      <c r="F6" s="88" t="s">
        <v>562</v>
      </c>
      <c r="G6" s="86" t="s">
        <v>563</v>
      </c>
      <c r="H6" s="87" t="s">
        <v>518</v>
      </c>
      <c r="I6" s="87" t="s">
        <v>561</v>
      </c>
      <c r="J6" s="88" t="s">
        <v>562</v>
      </c>
      <c r="K6" s="68"/>
      <c r="L6" s="68"/>
      <c r="M6" s="50"/>
    </row>
    <row r="7" spans="2:13" s="20" customFormat="1" ht="15.75" thickBot="1">
      <c r="B7" s="89"/>
      <c r="C7" s="90" t="s">
        <v>564</v>
      </c>
      <c r="D7" s="91">
        <v>1</v>
      </c>
      <c r="E7" s="91">
        <v>2</v>
      </c>
      <c r="F7" s="92">
        <v>3</v>
      </c>
      <c r="G7" s="90" t="s">
        <v>564</v>
      </c>
      <c r="H7" s="91">
        <v>1</v>
      </c>
      <c r="I7" s="91">
        <v>2</v>
      </c>
      <c r="J7" s="92">
        <v>3</v>
      </c>
      <c r="K7" s="68"/>
      <c r="L7" s="68"/>
      <c r="M7" s="50"/>
    </row>
    <row r="8" spans="2:13" s="20" customFormat="1" ht="15">
      <c r="B8" s="69" t="s">
        <v>109</v>
      </c>
      <c r="C8" s="395"/>
      <c r="D8" s="70"/>
      <c r="E8" s="284"/>
      <c r="F8" s="285"/>
      <c r="G8" s="395">
        <f>H8+(I8*J8)</f>
        <v>0</v>
      </c>
      <c r="H8" s="70"/>
      <c r="I8" s="284"/>
      <c r="J8" s="285"/>
      <c r="K8" s="71"/>
      <c r="L8" s="71"/>
      <c r="M8" s="50"/>
    </row>
    <row r="9" spans="2:13" s="20" customFormat="1" ht="15">
      <c r="B9" s="72" t="s">
        <v>110</v>
      </c>
      <c r="C9" s="395">
        <f aca="true" t="shared" si="0" ref="C9:C19">D9+(E9*F9)</f>
        <v>0</v>
      </c>
      <c r="D9" s="73"/>
      <c r="E9" s="286"/>
      <c r="F9" s="287"/>
      <c r="G9" s="412">
        <f aca="true" t="shared" si="1" ref="G9:G19">H9+(I9*J9)</f>
        <v>0</v>
      </c>
      <c r="H9" s="73"/>
      <c r="I9" s="286"/>
      <c r="J9" s="287"/>
      <c r="K9" s="71"/>
      <c r="L9" s="71"/>
      <c r="M9" s="50"/>
    </row>
    <row r="10" spans="2:13" s="20" customFormat="1" ht="15">
      <c r="B10" s="72" t="s">
        <v>111</v>
      </c>
      <c r="C10" s="395">
        <f t="shared" si="0"/>
        <v>0</v>
      </c>
      <c r="D10" s="73"/>
      <c r="E10" s="286"/>
      <c r="F10" s="287"/>
      <c r="G10" s="412">
        <f t="shared" si="1"/>
        <v>0</v>
      </c>
      <c r="H10" s="73"/>
      <c r="I10" s="286"/>
      <c r="J10" s="287"/>
      <c r="K10" s="71"/>
      <c r="L10" s="71"/>
      <c r="M10" s="50"/>
    </row>
    <row r="11" spans="2:13" s="20" customFormat="1" ht="15">
      <c r="B11" s="72" t="s">
        <v>112</v>
      </c>
      <c r="C11" s="395">
        <f t="shared" si="0"/>
        <v>0</v>
      </c>
      <c r="D11" s="73"/>
      <c r="E11" s="286"/>
      <c r="F11" s="287"/>
      <c r="G11" s="412">
        <f t="shared" si="1"/>
        <v>0</v>
      </c>
      <c r="H11" s="73"/>
      <c r="I11" s="286"/>
      <c r="J11" s="287"/>
      <c r="K11" s="71"/>
      <c r="L11" s="71"/>
      <c r="M11" s="50"/>
    </row>
    <row r="12" spans="2:13" s="20" customFormat="1" ht="15">
      <c r="B12" s="72" t="s">
        <v>113</v>
      </c>
      <c r="C12" s="395">
        <f t="shared" si="0"/>
        <v>0</v>
      </c>
      <c r="D12" s="73"/>
      <c r="E12" s="286"/>
      <c r="F12" s="287"/>
      <c r="G12" s="412">
        <f t="shared" si="1"/>
        <v>0</v>
      </c>
      <c r="H12" s="73"/>
      <c r="I12" s="286"/>
      <c r="J12" s="287"/>
      <c r="K12" s="71"/>
      <c r="L12" s="71"/>
      <c r="M12" s="50"/>
    </row>
    <row r="13" spans="2:13" s="20" customFormat="1" ht="15">
      <c r="B13" s="72" t="s">
        <v>114</v>
      </c>
      <c r="C13" s="395">
        <f t="shared" si="0"/>
        <v>0</v>
      </c>
      <c r="D13" s="73"/>
      <c r="E13" s="286"/>
      <c r="F13" s="287"/>
      <c r="G13" s="412">
        <f t="shared" si="1"/>
        <v>0</v>
      </c>
      <c r="H13" s="73"/>
      <c r="I13" s="286"/>
      <c r="J13" s="287"/>
      <c r="K13" s="71"/>
      <c r="L13" s="71"/>
      <c r="M13" s="50"/>
    </row>
    <row r="14" spans="2:13" s="20" customFormat="1" ht="15">
      <c r="B14" s="72" t="s">
        <v>115</v>
      </c>
      <c r="C14" s="395">
        <f t="shared" si="0"/>
        <v>0</v>
      </c>
      <c r="D14" s="73"/>
      <c r="E14" s="286"/>
      <c r="F14" s="287"/>
      <c r="G14" s="412">
        <f t="shared" si="1"/>
        <v>0</v>
      </c>
      <c r="H14" s="73"/>
      <c r="I14" s="286"/>
      <c r="J14" s="287"/>
      <c r="K14" s="71"/>
      <c r="L14" s="71"/>
      <c r="M14" s="50"/>
    </row>
    <row r="15" spans="2:13" s="20" customFormat="1" ht="15">
      <c r="B15" s="72" t="s">
        <v>116</v>
      </c>
      <c r="C15" s="395">
        <f t="shared" si="0"/>
        <v>0</v>
      </c>
      <c r="D15" s="73"/>
      <c r="E15" s="286"/>
      <c r="F15" s="287"/>
      <c r="G15" s="412">
        <f t="shared" si="1"/>
        <v>0</v>
      </c>
      <c r="H15" s="73"/>
      <c r="I15" s="286"/>
      <c r="J15" s="287"/>
      <c r="K15" s="71"/>
      <c r="L15" s="71"/>
      <c r="M15" s="50"/>
    </row>
    <row r="16" spans="2:13" s="20" customFormat="1" ht="15">
      <c r="B16" s="72" t="s">
        <v>117</v>
      </c>
      <c r="C16" s="395">
        <f t="shared" si="0"/>
        <v>0</v>
      </c>
      <c r="D16" s="73"/>
      <c r="E16" s="286"/>
      <c r="F16" s="287"/>
      <c r="G16" s="412">
        <f t="shared" si="1"/>
        <v>0</v>
      </c>
      <c r="H16" s="73"/>
      <c r="I16" s="286"/>
      <c r="J16" s="287"/>
      <c r="K16" s="71"/>
      <c r="L16" s="71"/>
      <c r="M16" s="50"/>
    </row>
    <row r="17" spans="2:13" s="20" customFormat="1" ht="15">
      <c r="B17" s="72" t="s">
        <v>118</v>
      </c>
      <c r="C17" s="395">
        <f t="shared" si="0"/>
        <v>0</v>
      </c>
      <c r="D17" s="73"/>
      <c r="E17" s="286"/>
      <c r="F17" s="287"/>
      <c r="G17" s="412">
        <f t="shared" si="1"/>
        <v>0</v>
      </c>
      <c r="H17" s="73"/>
      <c r="I17" s="286"/>
      <c r="J17" s="287"/>
      <c r="K17" s="71"/>
      <c r="L17" s="71"/>
      <c r="M17" s="50"/>
    </row>
    <row r="18" spans="2:13" s="20" customFormat="1" ht="15">
      <c r="B18" s="72" t="s">
        <v>119</v>
      </c>
      <c r="C18" s="395">
        <f t="shared" si="0"/>
        <v>0</v>
      </c>
      <c r="D18" s="73"/>
      <c r="E18" s="286"/>
      <c r="F18" s="287"/>
      <c r="G18" s="412">
        <f t="shared" si="1"/>
        <v>0</v>
      </c>
      <c r="H18" s="73"/>
      <c r="I18" s="286"/>
      <c r="J18" s="287"/>
      <c r="K18" s="71"/>
      <c r="L18" s="71"/>
      <c r="M18" s="50"/>
    </row>
    <row r="19" spans="2:13" s="20" customFormat="1" ht="15.75" thickBot="1">
      <c r="B19" s="74" t="s">
        <v>120</v>
      </c>
      <c r="C19" s="395">
        <f t="shared" si="0"/>
        <v>0</v>
      </c>
      <c r="D19" s="75"/>
      <c r="E19" s="288"/>
      <c r="F19" s="289"/>
      <c r="G19" s="413">
        <f t="shared" si="1"/>
        <v>0</v>
      </c>
      <c r="H19" s="75"/>
      <c r="I19" s="288"/>
      <c r="J19" s="289"/>
      <c r="K19" s="71"/>
      <c r="L19" s="71"/>
      <c r="M19" s="50"/>
    </row>
    <row r="20" spans="2:13" s="20" customFormat="1" ht="15.75" thickBot="1">
      <c r="B20" s="76" t="s">
        <v>21</v>
      </c>
      <c r="C20" s="411">
        <f>SUM(C8:C19)</f>
        <v>0</v>
      </c>
      <c r="D20" s="398"/>
      <c r="E20" s="399"/>
      <c r="F20" s="400"/>
      <c r="G20" s="411">
        <f>SUM(G8:G19)</f>
        <v>0</v>
      </c>
      <c r="H20" s="398"/>
      <c r="I20" s="399"/>
      <c r="J20" s="400"/>
      <c r="K20" s="71"/>
      <c r="L20" s="71"/>
      <c r="M20" s="50"/>
    </row>
    <row r="21" spans="2:13" s="20" customFormat="1" ht="15.75" thickBot="1">
      <c r="B21" s="77" t="s">
        <v>121</v>
      </c>
      <c r="C21" s="401"/>
      <c r="D21" s="402"/>
      <c r="E21" s="403"/>
      <c r="F21" s="404"/>
      <c r="G21" s="401"/>
      <c r="H21" s="402"/>
      <c r="I21" s="403"/>
      <c r="J21" s="404"/>
      <c r="K21" s="71"/>
      <c r="L21" s="71"/>
      <c r="M21" s="50"/>
    </row>
    <row r="22" spans="2:12" s="20" customFormat="1" ht="12.75">
      <c r="B22" s="78"/>
      <c r="C22" s="78"/>
      <c r="D22" s="78"/>
      <c r="E22" s="78"/>
      <c r="F22" s="78"/>
      <c r="G22" s="78"/>
      <c r="H22" s="78"/>
      <c r="I22" s="78"/>
      <c r="J22" s="78"/>
      <c r="K22" s="78"/>
      <c r="L22" s="78"/>
    </row>
    <row r="23" spans="2:12" s="20" customFormat="1" ht="12.75">
      <c r="B23" s="78"/>
      <c r="C23" s="78"/>
      <c r="D23" s="78"/>
      <c r="E23" s="78"/>
      <c r="F23" s="78"/>
      <c r="G23" s="78"/>
      <c r="H23" s="78"/>
      <c r="I23" s="78"/>
      <c r="J23" s="78"/>
      <c r="K23" s="78"/>
      <c r="L23" s="78"/>
    </row>
    <row r="24" spans="2:12" s="20" customFormat="1" ht="12.75">
      <c r="B24" s="78"/>
      <c r="C24" s="78"/>
      <c r="D24" s="78"/>
      <c r="E24" s="78"/>
      <c r="F24" s="78"/>
      <c r="G24" s="78"/>
      <c r="H24" s="78"/>
      <c r="I24" s="78"/>
      <c r="J24" s="78"/>
      <c r="K24" s="78"/>
      <c r="L24" s="78"/>
    </row>
    <row r="25" spans="2:12" s="20" customFormat="1" ht="20.25" customHeight="1">
      <c r="B25" s="1653" t="s">
        <v>567</v>
      </c>
      <c r="C25" s="1653"/>
      <c r="D25" s="1653"/>
      <c r="E25" s="1653"/>
      <c r="F25" s="1653"/>
      <c r="G25" s="1653"/>
      <c r="H25" s="1653"/>
      <c r="I25" s="1653"/>
      <c r="J25" s="1653"/>
      <c r="K25" s="1653"/>
      <c r="L25" s="1653"/>
    </row>
    <row r="26" spans="2:12" s="20" customFormat="1" ht="15.75" thickBot="1">
      <c r="B26" s="79"/>
      <c r="C26" s="80"/>
      <c r="D26" s="80"/>
      <c r="E26" s="80"/>
      <c r="F26" s="80"/>
      <c r="G26" s="79"/>
      <c r="H26" s="71"/>
      <c r="I26" s="71"/>
      <c r="J26" s="71"/>
      <c r="K26" s="64"/>
      <c r="L26" s="66" t="s">
        <v>60</v>
      </c>
    </row>
    <row r="27" spans="2:12" s="20" customFormat="1" ht="30" customHeight="1">
      <c r="B27" s="1659" t="s">
        <v>559</v>
      </c>
      <c r="C27" s="1661" t="s">
        <v>786</v>
      </c>
      <c r="D27" s="1657"/>
      <c r="E27" s="1657"/>
      <c r="F27" s="1657"/>
      <c r="G27" s="1658"/>
      <c r="H27" s="1656" t="s">
        <v>787</v>
      </c>
      <c r="I27" s="1657"/>
      <c r="J27" s="1657"/>
      <c r="K27" s="1657"/>
      <c r="L27" s="1658"/>
    </row>
    <row r="28" spans="2:12" s="20" customFormat="1" ht="30" customHeight="1" thickBot="1">
      <c r="B28" s="1660"/>
      <c r="C28" s="87" t="s">
        <v>563</v>
      </c>
      <c r="D28" s="87" t="s">
        <v>518</v>
      </c>
      <c r="E28" s="87" t="s">
        <v>561</v>
      </c>
      <c r="F28" s="87" t="s">
        <v>562</v>
      </c>
      <c r="G28" s="93" t="s">
        <v>565</v>
      </c>
      <c r="H28" s="87" t="s">
        <v>563</v>
      </c>
      <c r="I28" s="87" t="s">
        <v>518</v>
      </c>
      <c r="J28" s="87" t="s">
        <v>561</v>
      </c>
      <c r="K28" s="87" t="s">
        <v>562</v>
      </c>
      <c r="L28" s="93" t="s">
        <v>565</v>
      </c>
    </row>
    <row r="29" spans="2:12" s="20" customFormat="1" ht="15.75" thickBot="1">
      <c r="B29" s="94"/>
      <c r="C29" s="91" t="s">
        <v>564</v>
      </c>
      <c r="D29" s="91">
        <v>1</v>
      </c>
      <c r="E29" s="91">
        <v>2</v>
      </c>
      <c r="F29" s="91">
        <v>3</v>
      </c>
      <c r="G29" s="95">
        <v>4</v>
      </c>
      <c r="H29" s="91" t="s">
        <v>564</v>
      </c>
      <c r="I29" s="91">
        <v>1</v>
      </c>
      <c r="J29" s="91">
        <v>2</v>
      </c>
      <c r="K29" s="91">
        <v>3</v>
      </c>
      <c r="L29" s="95">
        <v>4</v>
      </c>
    </row>
    <row r="30" spans="2:12" s="20" customFormat="1" ht="15">
      <c r="B30" s="81" t="s">
        <v>109</v>
      </c>
      <c r="C30" s="397">
        <f>D30+(E30*F30)</f>
        <v>0</v>
      </c>
      <c r="D30" s="70"/>
      <c r="E30" s="284"/>
      <c r="F30" s="284"/>
      <c r="G30" s="285"/>
      <c r="H30" s="396">
        <f>I30+(J30*K30)</f>
        <v>0</v>
      </c>
      <c r="I30" s="70"/>
      <c r="J30" s="284"/>
      <c r="K30" s="284"/>
      <c r="L30" s="285"/>
    </row>
    <row r="31" spans="2:12" s="20" customFormat="1" ht="15">
      <c r="B31" s="82" t="s">
        <v>110</v>
      </c>
      <c r="C31" s="414">
        <f aca="true" t="shared" si="2" ref="C31:C41">D31+(E31*F31)</f>
        <v>0</v>
      </c>
      <c r="D31" s="73"/>
      <c r="E31" s="286"/>
      <c r="F31" s="286"/>
      <c r="G31" s="287"/>
      <c r="H31" s="417">
        <f aca="true" t="shared" si="3" ref="H31:H41">I31+(J31*K31)</f>
        <v>0</v>
      </c>
      <c r="I31" s="73"/>
      <c r="J31" s="286"/>
      <c r="K31" s="286"/>
      <c r="L31" s="287"/>
    </row>
    <row r="32" spans="2:12" s="20" customFormat="1" ht="15">
      <c r="B32" s="82" t="s">
        <v>111</v>
      </c>
      <c r="C32" s="414">
        <f t="shared" si="2"/>
        <v>0</v>
      </c>
      <c r="D32" s="73"/>
      <c r="E32" s="286"/>
      <c r="F32" s="286"/>
      <c r="G32" s="287"/>
      <c r="H32" s="417">
        <f t="shared" si="3"/>
        <v>0</v>
      </c>
      <c r="I32" s="73"/>
      <c r="J32" s="286"/>
      <c r="K32" s="286"/>
      <c r="L32" s="287"/>
    </row>
    <row r="33" spans="2:12" s="20" customFormat="1" ht="15">
      <c r="B33" s="82" t="s">
        <v>112</v>
      </c>
      <c r="C33" s="414">
        <f t="shared" si="2"/>
        <v>0</v>
      </c>
      <c r="D33" s="73"/>
      <c r="E33" s="286"/>
      <c r="F33" s="286"/>
      <c r="G33" s="287"/>
      <c r="H33" s="417">
        <f t="shared" si="3"/>
        <v>0</v>
      </c>
      <c r="I33" s="73"/>
      <c r="J33" s="286"/>
      <c r="K33" s="286"/>
      <c r="L33" s="287"/>
    </row>
    <row r="34" spans="2:12" s="20" customFormat="1" ht="15">
      <c r="B34" s="82" t="s">
        <v>113</v>
      </c>
      <c r="C34" s="414">
        <f t="shared" si="2"/>
        <v>0</v>
      </c>
      <c r="D34" s="73"/>
      <c r="E34" s="286"/>
      <c r="F34" s="286"/>
      <c r="G34" s="287"/>
      <c r="H34" s="417">
        <f t="shared" si="3"/>
        <v>0</v>
      </c>
      <c r="I34" s="73"/>
      <c r="J34" s="286"/>
      <c r="K34" s="286"/>
      <c r="L34" s="287"/>
    </row>
    <row r="35" spans="2:12" s="20" customFormat="1" ht="15">
      <c r="B35" s="82" t="s">
        <v>114</v>
      </c>
      <c r="C35" s="414">
        <f t="shared" si="2"/>
        <v>0</v>
      </c>
      <c r="D35" s="73"/>
      <c r="E35" s="286"/>
      <c r="F35" s="286"/>
      <c r="G35" s="287"/>
      <c r="H35" s="417">
        <f t="shared" si="3"/>
        <v>0</v>
      </c>
      <c r="I35" s="73"/>
      <c r="J35" s="286"/>
      <c r="K35" s="286"/>
      <c r="L35" s="287"/>
    </row>
    <row r="36" spans="2:12" s="20" customFormat="1" ht="15">
      <c r="B36" s="82" t="s">
        <v>115</v>
      </c>
      <c r="C36" s="414">
        <f t="shared" si="2"/>
        <v>0</v>
      </c>
      <c r="D36" s="73"/>
      <c r="E36" s="286"/>
      <c r="F36" s="286"/>
      <c r="G36" s="287"/>
      <c r="H36" s="417">
        <f t="shared" si="3"/>
        <v>0</v>
      </c>
      <c r="I36" s="73"/>
      <c r="J36" s="286"/>
      <c r="K36" s="286"/>
      <c r="L36" s="287"/>
    </row>
    <row r="37" spans="2:12" s="20" customFormat="1" ht="15">
      <c r="B37" s="82" t="s">
        <v>116</v>
      </c>
      <c r="C37" s="414">
        <f t="shared" si="2"/>
        <v>0</v>
      </c>
      <c r="D37" s="73"/>
      <c r="E37" s="286"/>
      <c r="F37" s="286"/>
      <c r="G37" s="287"/>
      <c r="H37" s="417">
        <f t="shared" si="3"/>
        <v>0</v>
      </c>
      <c r="I37" s="73"/>
      <c r="J37" s="286"/>
      <c r="K37" s="286"/>
      <c r="L37" s="287"/>
    </row>
    <row r="38" spans="2:12" s="20" customFormat="1" ht="15">
      <c r="B38" s="82" t="s">
        <v>117</v>
      </c>
      <c r="C38" s="414">
        <f t="shared" si="2"/>
        <v>0</v>
      </c>
      <c r="D38" s="73"/>
      <c r="E38" s="286"/>
      <c r="F38" s="286"/>
      <c r="G38" s="287"/>
      <c r="H38" s="417">
        <f t="shared" si="3"/>
        <v>0</v>
      </c>
      <c r="I38" s="73"/>
      <c r="J38" s="286"/>
      <c r="K38" s="286"/>
      <c r="L38" s="287"/>
    </row>
    <row r="39" spans="2:12" s="20" customFormat="1" ht="15">
      <c r="B39" s="82" t="s">
        <v>118</v>
      </c>
      <c r="C39" s="414">
        <f t="shared" si="2"/>
        <v>0</v>
      </c>
      <c r="D39" s="73"/>
      <c r="E39" s="286"/>
      <c r="F39" s="286"/>
      <c r="G39" s="287"/>
      <c r="H39" s="417">
        <f t="shared" si="3"/>
        <v>0</v>
      </c>
      <c r="I39" s="73"/>
      <c r="J39" s="286"/>
      <c r="K39" s="286"/>
      <c r="L39" s="287"/>
    </row>
    <row r="40" spans="2:12" s="20" customFormat="1" ht="15">
      <c r="B40" s="82" t="s">
        <v>119</v>
      </c>
      <c r="C40" s="414">
        <f t="shared" si="2"/>
        <v>0</v>
      </c>
      <c r="D40" s="73"/>
      <c r="E40" s="286"/>
      <c r="F40" s="286"/>
      <c r="G40" s="287"/>
      <c r="H40" s="417">
        <f t="shared" si="3"/>
        <v>0</v>
      </c>
      <c r="I40" s="73"/>
      <c r="J40" s="286"/>
      <c r="K40" s="286"/>
      <c r="L40" s="287"/>
    </row>
    <row r="41" spans="2:12" s="20" customFormat="1" ht="15.75" thickBot="1">
      <c r="B41" s="83" t="s">
        <v>120</v>
      </c>
      <c r="C41" s="415">
        <f t="shared" si="2"/>
        <v>0</v>
      </c>
      <c r="D41" s="75"/>
      <c r="E41" s="288"/>
      <c r="F41" s="288"/>
      <c r="G41" s="289"/>
      <c r="H41" s="418">
        <f t="shared" si="3"/>
        <v>0</v>
      </c>
      <c r="I41" s="75"/>
      <c r="J41" s="288"/>
      <c r="K41" s="288"/>
      <c r="L41" s="289"/>
    </row>
    <row r="42" spans="2:12" s="20" customFormat="1" ht="13.5" thickBot="1">
      <c r="B42" s="84" t="s">
        <v>21</v>
      </c>
      <c r="C42" s="416">
        <f>SUM(C30:C41)</f>
        <v>0</v>
      </c>
      <c r="D42" s="405"/>
      <c r="E42" s="406"/>
      <c r="F42" s="406"/>
      <c r="G42" s="407"/>
      <c r="H42" s="419">
        <f>SUM(H30:H41)</f>
        <v>0</v>
      </c>
      <c r="I42" s="405"/>
      <c r="J42" s="406"/>
      <c r="K42" s="406"/>
      <c r="L42" s="407"/>
    </row>
    <row r="43" spans="2:12" s="20" customFormat="1" ht="13.5" thickBot="1">
      <c r="B43" s="85" t="s">
        <v>121</v>
      </c>
      <c r="C43" s="408"/>
      <c r="D43" s="408"/>
      <c r="E43" s="409"/>
      <c r="F43" s="409"/>
      <c r="G43" s="410"/>
      <c r="H43" s="420"/>
      <c r="I43" s="408"/>
      <c r="J43" s="409"/>
      <c r="K43" s="409"/>
      <c r="L43" s="410"/>
    </row>
    <row r="44" spans="2:12" ht="12.75">
      <c r="B44" s="78"/>
      <c r="C44" s="78"/>
      <c r="D44" s="78"/>
      <c r="E44" s="78"/>
      <c r="F44" s="78"/>
      <c r="G44" s="78"/>
      <c r="H44" s="78"/>
      <c r="I44" s="78"/>
      <c r="J44" s="78"/>
      <c r="K44" s="78"/>
      <c r="L44" s="78"/>
    </row>
    <row r="52" ht="12.75">
      <c r="K52" s="20" t="s">
        <v>700</v>
      </c>
    </row>
  </sheetData>
  <sheetProtection/>
  <mergeCells count="8">
    <mergeCell ref="B27:B28"/>
    <mergeCell ref="C27:G27"/>
    <mergeCell ref="H27:L27"/>
    <mergeCell ref="B3:J3"/>
    <mergeCell ref="C5:F5"/>
    <mergeCell ref="G5:J5"/>
    <mergeCell ref="B5:B6"/>
    <mergeCell ref="B25:L25"/>
  </mergeCells>
  <printOptions/>
  <pageMargins left="0.5511811023622047" right="0.35433070866141736" top="0.984251968503937" bottom="0.984251968503937" header="0.5118110236220472" footer="0.5118110236220472"/>
  <pageSetup horizontalDpi="300" verticalDpi="300" orientation="portrait" scale="70" r:id="rId1"/>
  <colBreaks count="1" manualBreakCount="1">
    <brk id="12" max="65535" man="1"/>
  </colBreaks>
</worksheet>
</file>

<file path=xl/worksheets/sheet24.xml><?xml version="1.0" encoding="utf-8"?>
<worksheet xmlns="http://schemas.openxmlformats.org/spreadsheetml/2006/main" xmlns:r="http://schemas.openxmlformats.org/officeDocument/2006/relationships">
  <sheetPr>
    <tabColor rgb="FF00B0F0"/>
  </sheetPr>
  <dimension ref="A2:U26"/>
  <sheetViews>
    <sheetView showGridLines="0" zoomScale="60" zoomScaleNormal="60" zoomScalePageLayoutView="0" workbookViewId="0" topLeftCell="D1">
      <selection activeCell="B21" sqref="B21:E21"/>
    </sheetView>
  </sheetViews>
  <sheetFormatPr defaultColWidth="9.140625" defaultRowHeight="12.75"/>
  <cols>
    <col min="1" max="1" width="9.140625" style="12" customWidth="1"/>
    <col min="2" max="2" width="29.7109375" style="12" customWidth="1"/>
    <col min="3" max="3" width="30.28125" style="12" customWidth="1"/>
    <col min="4" max="4" width="14.140625" style="12" customWidth="1"/>
    <col min="5" max="5" width="12.28125" style="12" customWidth="1"/>
    <col min="6" max="6" width="25.28125" style="12" customWidth="1"/>
    <col min="7" max="7" width="25.140625" style="12" customWidth="1"/>
    <col min="8" max="13" width="13.7109375" style="12" customWidth="1"/>
    <col min="14" max="14" width="26.7109375" style="12" customWidth="1"/>
    <col min="15" max="15" width="26.421875" style="12" customWidth="1"/>
    <col min="16" max="16" width="24.140625" style="12" customWidth="1"/>
    <col min="17" max="17" width="26.7109375" style="12" customWidth="1"/>
    <col min="18" max="21" width="12.28125" style="12" customWidth="1"/>
    <col min="22" max="16384" width="9.140625" style="12" customWidth="1"/>
  </cols>
  <sheetData>
    <row r="2" spans="17:21" ht="15.75">
      <c r="Q2" s="9" t="s">
        <v>710</v>
      </c>
      <c r="U2" s="37"/>
    </row>
    <row r="4" ht="15.75">
      <c r="A4" s="34"/>
    </row>
    <row r="5" spans="1:21" ht="15.75">
      <c r="A5" s="34"/>
      <c r="B5" s="1546" t="s">
        <v>591</v>
      </c>
      <c r="C5" s="1546"/>
      <c r="D5" s="1546"/>
      <c r="E5" s="1546"/>
      <c r="F5" s="1546"/>
      <c r="G5" s="1546"/>
      <c r="H5" s="1546"/>
      <c r="I5" s="1546"/>
      <c r="J5" s="1546"/>
      <c r="K5" s="1546"/>
      <c r="L5" s="1546"/>
      <c r="M5" s="1546"/>
      <c r="N5" s="1546"/>
      <c r="O5" s="1546"/>
      <c r="P5" s="1546"/>
      <c r="Q5" s="1546"/>
      <c r="R5" s="35"/>
      <c r="S5" s="35"/>
      <c r="T5" s="35"/>
      <c r="U5" s="35"/>
    </row>
    <row r="6" spans="4:17" ht="16.5" thickBot="1">
      <c r="D6" s="35"/>
      <c r="E6" s="35"/>
      <c r="F6" s="35"/>
      <c r="G6" s="35"/>
      <c r="Q6" s="37"/>
    </row>
    <row r="7" spans="2:17" ht="35.25" customHeight="1">
      <c r="B7" s="1666" t="s">
        <v>592</v>
      </c>
      <c r="C7" s="1668" t="s">
        <v>593</v>
      </c>
      <c r="D7" s="1564" t="s">
        <v>594</v>
      </c>
      <c r="E7" s="202" t="s">
        <v>595</v>
      </c>
      <c r="F7" s="1564" t="s">
        <v>788</v>
      </c>
      <c r="G7" s="1564" t="s">
        <v>789</v>
      </c>
      <c r="H7" s="1564" t="s">
        <v>596</v>
      </c>
      <c r="I7" s="1564" t="s">
        <v>597</v>
      </c>
      <c r="J7" s="1564" t="s">
        <v>598</v>
      </c>
      <c r="K7" s="1564" t="s">
        <v>599</v>
      </c>
      <c r="L7" s="1564" t="s">
        <v>600</v>
      </c>
      <c r="M7" s="1564" t="s">
        <v>601</v>
      </c>
      <c r="N7" s="1549" t="s">
        <v>790</v>
      </c>
      <c r="O7" s="1662"/>
      <c r="P7" s="1577" t="s">
        <v>791</v>
      </c>
      <c r="Q7" s="1570" t="s">
        <v>792</v>
      </c>
    </row>
    <row r="8" spans="2:17" ht="51" customHeight="1" thickBot="1">
      <c r="B8" s="1667"/>
      <c r="C8" s="1669"/>
      <c r="D8" s="1565"/>
      <c r="E8" s="203" t="s">
        <v>602</v>
      </c>
      <c r="F8" s="1565"/>
      <c r="G8" s="1565"/>
      <c r="H8" s="1565"/>
      <c r="I8" s="1565"/>
      <c r="J8" s="1565"/>
      <c r="K8" s="1565"/>
      <c r="L8" s="1565"/>
      <c r="M8" s="1565"/>
      <c r="N8" s="142" t="s">
        <v>603</v>
      </c>
      <c r="O8" s="142" t="s">
        <v>604</v>
      </c>
      <c r="P8" s="1578"/>
      <c r="Q8" s="1571"/>
    </row>
    <row r="9" spans="2:17" ht="19.5" customHeight="1">
      <c r="B9" s="204" t="s">
        <v>605</v>
      </c>
      <c r="C9" s="327"/>
      <c r="D9" s="294"/>
      <c r="E9" s="294"/>
      <c r="F9" s="290"/>
      <c r="G9" s="290"/>
      <c r="H9" s="295"/>
      <c r="I9" s="295"/>
      <c r="J9" s="295"/>
      <c r="K9" s="295"/>
      <c r="L9" s="295"/>
      <c r="M9" s="295"/>
      <c r="N9" s="290"/>
      <c r="O9" s="296"/>
      <c r="P9" s="290"/>
      <c r="Q9" s="297"/>
    </row>
    <row r="10" spans="2:17" ht="19.5" customHeight="1">
      <c r="B10" s="205" t="s">
        <v>606</v>
      </c>
      <c r="C10" s="328"/>
      <c r="D10" s="298"/>
      <c r="E10" s="298"/>
      <c r="F10" s="263"/>
      <c r="G10" s="264"/>
      <c r="H10" s="298"/>
      <c r="I10" s="298"/>
      <c r="J10" s="298"/>
      <c r="K10" s="298"/>
      <c r="L10" s="298"/>
      <c r="M10" s="298"/>
      <c r="N10" s="299"/>
      <c r="O10" s="264"/>
      <c r="P10" s="263"/>
      <c r="Q10" s="265"/>
    </row>
    <row r="11" spans="2:17" ht="19.5" customHeight="1">
      <c r="B11" s="205" t="s">
        <v>606</v>
      </c>
      <c r="C11" s="328"/>
      <c r="D11" s="298"/>
      <c r="E11" s="298"/>
      <c r="F11" s="263"/>
      <c r="G11" s="264"/>
      <c r="H11" s="298"/>
      <c r="I11" s="298"/>
      <c r="J11" s="298"/>
      <c r="K11" s="298"/>
      <c r="L11" s="298"/>
      <c r="M11" s="298"/>
      <c r="N11" s="299"/>
      <c r="O11" s="264"/>
      <c r="P11" s="263"/>
      <c r="Q11" s="265"/>
    </row>
    <row r="12" spans="2:17" ht="19.5" customHeight="1">
      <c r="B12" s="205" t="s">
        <v>606</v>
      </c>
      <c r="C12" s="328"/>
      <c r="D12" s="298"/>
      <c r="E12" s="298"/>
      <c r="F12" s="263"/>
      <c r="G12" s="264"/>
      <c r="H12" s="298"/>
      <c r="I12" s="298"/>
      <c r="J12" s="298"/>
      <c r="K12" s="298"/>
      <c r="L12" s="298"/>
      <c r="M12" s="298"/>
      <c r="N12" s="299"/>
      <c r="O12" s="264"/>
      <c r="P12" s="263"/>
      <c r="Q12" s="265"/>
    </row>
    <row r="13" spans="2:17" ht="19.5" customHeight="1">
      <c r="B13" s="205" t="s">
        <v>606</v>
      </c>
      <c r="C13" s="328"/>
      <c r="D13" s="298"/>
      <c r="E13" s="298"/>
      <c r="F13" s="263"/>
      <c r="G13" s="264"/>
      <c r="H13" s="298"/>
      <c r="I13" s="298"/>
      <c r="J13" s="298"/>
      <c r="K13" s="298"/>
      <c r="L13" s="298"/>
      <c r="M13" s="298"/>
      <c r="N13" s="299"/>
      <c r="O13" s="264"/>
      <c r="P13" s="263"/>
      <c r="Q13" s="265"/>
    </row>
    <row r="14" spans="2:17" ht="19.5" customHeight="1">
      <c r="B14" s="205" t="s">
        <v>606</v>
      </c>
      <c r="C14" s="328"/>
      <c r="D14" s="298"/>
      <c r="E14" s="298"/>
      <c r="F14" s="263"/>
      <c r="G14" s="264"/>
      <c r="H14" s="298"/>
      <c r="I14" s="298"/>
      <c r="J14" s="298"/>
      <c r="K14" s="298"/>
      <c r="L14" s="298"/>
      <c r="M14" s="298"/>
      <c r="N14" s="299"/>
      <c r="O14" s="264"/>
      <c r="P14" s="263"/>
      <c r="Q14" s="265"/>
    </row>
    <row r="15" spans="2:17" ht="19.5" customHeight="1">
      <c r="B15" s="206" t="s">
        <v>607</v>
      </c>
      <c r="C15" s="328"/>
      <c r="D15" s="298"/>
      <c r="E15" s="298"/>
      <c r="F15" s="263"/>
      <c r="G15" s="264"/>
      <c r="H15" s="298"/>
      <c r="I15" s="298"/>
      <c r="J15" s="298"/>
      <c r="K15" s="298"/>
      <c r="L15" s="298"/>
      <c r="M15" s="298"/>
      <c r="N15" s="299"/>
      <c r="O15" s="264"/>
      <c r="P15" s="263"/>
      <c r="Q15" s="265"/>
    </row>
    <row r="16" spans="2:17" ht="19.5" customHeight="1">
      <c r="B16" s="205" t="s">
        <v>606</v>
      </c>
      <c r="C16" s="328"/>
      <c r="D16" s="298"/>
      <c r="E16" s="298"/>
      <c r="F16" s="263"/>
      <c r="G16" s="264"/>
      <c r="H16" s="298"/>
      <c r="I16" s="298"/>
      <c r="J16" s="298"/>
      <c r="K16" s="298"/>
      <c r="L16" s="298"/>
      <c r="M16" s="298"/>
      <c r="N16" s="299"/>
      <c r="O16" s="264"/>
      <c r="P16" s="263"/>
      <c r="Q16" s="265"/>
    </row>
    <row r="17" spans="2:17" ht="19.5" customHeight="1">
      <c r="B17" s="205" t="s">
        <v>606</v>
      </c>
      <c r="C17" s="328"/>
      <c r="D17" s="298"/>
      <c r="E17" s="298"/>
      <c r="F17" s="263"/>
      <c r="G17" s="264"/>
      <c r="H17" s="298"/>
      <c r="I17" s="298"/>
      <c r="J17" s="298"/>
      <c r="K17" s="298"/>
      <c r="L17" s="298"/>
      <c r="M17" s="298"/>
      <c r="N17" s="299"/>
      <c r="O17" s="264"/>
      <c r="P17" s="263"/>
      <c r="Q17" s="265"/>
    </row>
    <row r="18" spans="2:17" ht="19.5" customHeight="1">
      <c r="B18" s="205" t="s">
        <v>606</v>
      </c>
      <c r="C18" s="328"/>
      <c r="D18" s="298"/>
      <c r="E18" s="298"/>
      <c r="F18" s="263"/>
      <c r="G18" s="264"/>
      <c r="H18" s="298"/>
      <c r="I18" s="298"/>
      <c r="J18" s="298"/>
      <c r="K18" s="298"/>
      <c r="L18" s="298"/>
      <c r="M18" s="298"/>
      <c r="N18" s="299"/>
      <c r="O18" s="264"/>
      <c r="P18" s="263"/>
      <c r="Q18" s="265"/>
    </row>
    <row r="19" spans="2:17" ht="19.5" customHeight="1">
      <c r="B19" s="205" t="s">
        <v>606</v>
      </c>
      <c r="C19" s="328"/>
      <c r="D19" s="298"/>
      <c r="E19" s="298"/>
      <c r="F19" s="263"/>
      <c r="G19" s="264"/>
      <c r="H19" s="298"/>
      <c r="I19" s="298"/>
      <c r="J19" s="298"/>
      <c r="K19" s="298"/>
      <c r="L19" s="298"/>
      <c r="M19" s="298"/>
      <c r="N19" s="299"/>
      <c r="O19" s="264"/>
      <c r="P19" s="263"/>
      <c r="Q19" s="265"/>
    </row>
    <row r="20" spans="2:17" ht="19.5" customHeight="1" thickBot="1">
      <c r="B20" s="421" t="s">
        <v>606</v>
      </c>
      <c r="C20" s="422"/>
      <c r="D20" s="301"/>
      <c r="E20" s="301"/>
      <c r="F20" s="291"/>
      <c r="G20" s="292"/>
      <c r="H20" s="301"/>
      <c r="I20" s="301"/>
      <c r="J20" s="301"/>
      <c r="K20" s="301"/>
      <c r="L20" s="301"/>
      <c r="M20" s="301"/>
      <c r="N20" s="350"/>
      <c r="O20" s="266"/>
      <c r="P20" s="266"/>
      <c r="Q20" s="267"/>
    </row>
    <row r="21" spans="2:17" ht="19.5" customHeight="1" thickBot="1">
      <c r="B21" s="1663" t="s">
        <v>608</v>
      </c>
      <c r="C21" s="1664"/>
      <c r="D21" s="1664"/>
      <c r="E21" s="1665"/>
      <c r="F21" s="293"/>
      <c r="G21" s="307"/>
      <c r="H21" s="431"/>
      <c r="I21" s="432"/>
      <c r="J21" s="432"/>
      <c r="K21" s="432"/>
      <c r="L21" s="432"/>
      <c r="M21" s="433"/>
      <c r="N21" s="293"/>
      <c r="O21" s="303"/>
      <c r="P21" s="293"/>
      <c r="Q21" s="307"/>
    </row>
    <row r="22" spans="2:17" ht="19.5" customHeight="1" thickBot="1">
      <c r="B22" s="1663" t="s">
        <v>609</v>
      </c>
      <c r="C22" s="1664"/>
      <c r="D22" s="1664"/>
      <c r="E22" s="1665"/>
      <c r="F22" s="425"/>
      <c r="G22" s="424"/>
      <c r="H22" s="24"/>
      <c r="I22" s="24"/>
      <c r="J22" s="24"/>
      <c r="K22" s="24"/>
      <c r="L22" s="24"/>
      <c r="M22" s="24"/>
      <c r="N22" s="24"/>
      <c r="O22" s="207"/>
      <c r="P22" s="429"/>
      <c r="Q22" s="427"/>
    </row>
    <row r="23" spans="2:17" ht="19.5" customHeight="1" thickBot="1">
      <c r="B23" s="1663" t="s">
        <v>610</v>
      </c>
      <c r="C23" s="1664"/>
      <c r="D23" s="1664"/>
      <c r="E23" s="1665"/>
      <c r="F23" s="426"/>
      <c r="G23" s="423"/>
      <c r="H23" s="24"/>
      <c r="I23" s="24"/>
      <c r="J23" s="24"/>
      <c r="K23" s="24"/>
      <c r="L23" s="24"/>
      <c r="M23" s="24"/>
      <c r="N23" s="24"/>
      <c r="O23" s="207"/>
      <c r="P23" s="430"/>
      <c r="Q23" s="428"/>
    </row>
    <row r="24" spans="8:13" ht="15.75">
      <c r="H24" s="24"/>
      <c r="I24" s="24"/>
      <c r="J24" s="24"/>
      <c r="K24" s="24"/>
      <c r="L24" s="24"/>
      <c r="M24" s="24"/>
    </row>
    <row r="25" spans="2:13" ht="15.75">
      <c r="B25" s="130"/>
      <c r="C25" s="130"/>
      <c r="H25" s="24"/>
      <c r="I25" s="24"/>
      <c r="J25" s="24"/>
      <c r="K25" s="24"/>
      <c r="L25" s="24"/>
      <c r="M25" s="24"/>
    </row>
    <row r="26" spans="8:13" ht="15.75">
      <c r="H26" s="24"/>
      <c r="I26" s="24"/>
      <c r="J26" s="24"/>
      <c r="K26" s="24"/>
      <c r="L26" s="24"/>
      <c r="M26" s="24"/>
    </row>
  </sheetData>
  <sheetProtection/>
  <mergeCells count="18">
    <mergeCell ref="B5:Q5"/>
    <mergeCell ref="P7:P8"/>
    <mergeCell ref="Q7:Q8"/>
    <mergeCell ref="B7:B8"/>
    <mergeCell ref="C7:C8"/>
    <mergeCell ref="D7:D8"/>
    <mergeCell ref="F7:F8"/>
    <mergeCell ref="G7:G8"/>
    <mergeCell ref="H7:H8"/>
    <mergeCell ref="I7:I8"/>
    <mergeCell ref="N7:O7"/>
    <mergeCell ref="K7:K8"/>
    <mergeCell ref="J7:J8"/>
    <mergeCell ref="B21:E21"/>
    <mergeCell ref="B22:E22"/>
    <mergeCell ref="B23:E23"/>
    <mergeCell ref="L7:L8"/>
    <mergeCell ref="M7:M8"/>
  </mergeCells>
  <printOptions/>
  <pageMargins left="0" right="0" top="0.7480314960629921" bottom="0.7480314960629921" header="0.31496062992125984" footer="0.31496062992125984"/>
  <pageSetup horizontalDpi="600" verticalDpi="600" orientation="landscape" paperSize="9" scale="45" r:id="rId1"/>
</worksheet>
</file>

<file path=xl/worksheets/sheet25.xml><?xml version="1.0" encoding="utf-8"?>
<worksheet xmlns="http://schemas.openxmlformats.org/spreadsheetml/2006/main" xmlns:r="http://schemas.openxmlformats.org/officeDocument/2006/relationships">
  <sheetPr>
    <tabColor rgb="FFFF0000"/>
  </sheetPr>
  <dimension ref="B3:H143"/>
  <sheetViews>
    <sheetView showGridLines="0" zoomScale="70" zoomScaleNormal="70" zoomScalePageLayoutView="0" workbookViewId="0" topLeftCell="A130">
      <selection activeCell="Q154" sqref="Q154"/>
    </sheetView>
  </sheetViews>
  <sheetFormatPr defaultColWidth="9.140625" defaultRowHeight="12.75"/>
  <cols>
    <col min="2" max="2" width="12.7109375" style="12" customWidth="1"/>
    <col min="3" max="3" width="40.7109375" style="12" customWidth="1"/>
    <col min="4" max="8" width="20.7109375" style="12" customWidth="1"/>
  </cols>
  <sheetData>
    <row r="3" spans="7:8" ht="15.75">
      <c r="G3" s="9"/>
      <c r="H3" s="9" t="s">
        <v>706</v>
      </c>
    </row>
    <row r="4" spans="2:7" ht="15.75">
      <c r="B4" s="208"/>
      <c r="C4" s="209"/>
      <c r="D4" s="209"/>
      <c r="E4" s="209"/>
      <c r="F4" s="209"/>
      <c r="G4" s="209"/>
    </row>
    <row r="5" spans="2:8" ht="18.75">
      <c r="B5" s="1670" t="s">
        <v>793</v>
      </c>
      <c r="C5" s="1670"/>
      <c r="D5" s="1670"/>
      <c r="E5" s="1670"/>
      <c r="F5" s="1670"/>
      <c r="G5" s="1670"/>
      <c r="H5" s="1670"/>
    </row>
    <row r="6" spans="2:8" ht="15.75">
      <c r="B6" s="210"/>
      <c r="C6" s="210"/>
      <c r="D6" s="210"/>
      <c r="E6" s="210"/>
      <c r="F6" s="210"/>
      <c r="G6" s="210"/>
      <c r="H6" s="34"/>
    </row>
    <row r="7" spans="2:7" ht="15.75">
      <c r="B7" s="211"/>
      <c r="C7" s="211"/>
      <c r="D7" s="211"/>
      <c r="E7" s="211"/>
      <c r="F7" s="209"/>
      <c r="G7" s="209"/>
    </row>
    <row r="8" spans="2:8" ht="16.5" thickBot="1">
      <c r="B8" s="211"/>
      <c r="C8" s="211"/>
      <c r="D8" s="209"/>
      <c r="E8" s="211"/>
      <c r="F8" s="211"/>
      <c r="H8" s="212" t="s">
        <v>60</v>
      </c>
    </row>
    <row r="9" spans="2:8" ht="12.75">
      <c r="B9" s="1671" t="s">
        <v>2</v>
      </c>
      <c r="C9" s="1677" t="s">
        <v>96</v>
      </c>
      <c r="D9" s="1611" t="s">
        <v>794</v>
      </c>
      <c r="E9" s="1564" t="s">
        <v>750</v>
      </c>
      <c r="F9" s="1564" t="s">
        <v>751</v>
      </c>
      <c r="G9" s="1564" t="s">
        <v>752</v>
      </c>
      <c r="H9" s="1570" t="s">
        <v>753</v>
      </c>
    </row>
    <row r="10" spans="2:8" ht="13.5" thickBot="1">
      <c r="B10" s="1672"/>
      <c r="C10" s="1678"/>
      <c r="D10" s="1612"/>
      <c r="E10" s="1565" t="s">
        <v>750</v>
      </c>
      <c r="F10" s="1565" t="s">
        <v>751</v>
      </c>
      <c r="G10" s="1565" t="s">
        <v>752</v>
      </c>
      <c r="H10" s="1571" t="s">
        <v>753</v>
      </c>
    </row>
    <row r="11" spans="2:8" ht="15.75">
      <c r="B11" s="434"/>
      <c r="C11" s="1673" t="s">
        <v>42</v>
      </c>
      <c r="D11" s="1673"/>
      <c r="E11" s="1673"/>
      <c r="F11" s="1673"/>
      <c r="G11" s="1673"/>
      <c r="H11" s="1674"/>
    </row>
    <row r="12" spans="2:8" ht="15.75">
      <c r="B12" s="125" t="s">
        <v>98</v>
      </c>
      <c r="C12" s="1454" t="s">
        <v>1131</v>
      </c>
      <c r="D12" s="733"/>
      <c r="E12" s="734">
        <v>100000</v>
      </c>
      <c r="F12" s="734">
        <v>200000</v>
      </c>
      <c r="G12" s="734">
        <v>300000</v>
      </c>
      <c r="H12" s="735">
        <v>300000</v>
      </c>
    </row>
    <row r="13" spans="2:8" ht="15.75">
      <c r="B13" s="125"/>
      <c r="C13" s="1454" t="s">
        <v>1250</v>
      </c>
      <c r="D13" s="733"/>
      <c r="E13" s="734"/>
      <c r="F13" s="734"/>
      <c r="G13" s="734"/>
      <c r="H13" s="735"/>
    </row>
    <row r="14" spans="2:8" ht="15.75">
      <c r="B14" s="125" t="s">
        <v>99</v>
      </c>
      <c r="C14" s="117" t="s">
        <v>1132</v>
      </c>
      <c r="D14" s="733"/>
      <c r="E14" s="734">
        <v>100000</v>
      </c>
      <c r="F14" s="734">
        <v>100000</v>
      </c>
      <c r="G14" s="734">
        <v>170000</v>
      </c>
      <c r="H14" s="735">
        <v>170000</v>
      </c>
    </row>
    <row r="15" spans="2:8" ht="15.75">
      <c r="B15" s="125" t="s">
        <v>100</v>
      </c>
      <c r="C15" s="117" t="s">
        <v>1133</v>
      </c>
      <c r="D15" s="733"/>
      <c r="E15" s="734">
        <v>20000</v>
      </c>
      <c r="F15" s="734">
        <v>40000</v>
      </c>
      <c r="G15" s="734">
        <v>60000</v>
      </c>
      <c r="H15" s="735">
        <v>80000</v>
      </c>
    </row>
    <row r="16" spans="2:8" ht="15.75">
      <c r="B16" s="125" t="s">
        <v>101</v>
      </c>
      <c r="C16" s="1454" t="s">
        <v>1134</v>
      </c>
      <c r="D16" s="733"/>
      <c r="E16" s="734">
        <v>162500</v>
      </c>
      <c r="F16" s="734">
        <v>325000</v>
      </c>
      <c r="G16" s="734">
        <v>487500</v>
      </c>
      <c r="H16" s="735">
        <v>650000</v>
      </c>
    </row>
    <row r="17" spans="2:8" ht="15.75">
      <c r="B17" s="125" t="s">
        <v>102</v>
      </c>
      <c r="C17" s="117" t="s">
        <v>1135</v>
      </c>
      <c r="D17" s="733"/>
      <c r="E17" s="734">
        <v>85000</v>
      </c>
      <c r="F17" s="734">
        <v>170000</v>
      </c>
      <c r="G17" s="734">
        <v>255000</v>
      </c>
      <c r="H17" s="735">
        <v>340000</v>
      </c>
    </row>
    <row r="18" spans="2:8" ht="15.75">
      <c r="B18" s="125" t="s">
        <v>103</v>
      </c>
      <c r="C18" s="1454" t="s">
        <v>1136</v>
      </c>
      <c r="D18" s="733"/>
      <c r="E18" s="734">
        <v>67500</v>
      </c>
      <c r="F18" s="734">
        <v>135000</v>
      </c>
      <c r="G18" s="734">
        <v>202500</v>
      </c>
      <c r="H18" s="735">
        <v>270000</v>
      </c>
    </row>
    <row r="19" spans="2:8" ht="15.75">
      <c r="B19" s="125" t="s">
        <v>104</v>
      </c>
      <c r="C19" s="1454" t="s">
        <v>1137</v>
      </c>
      <c r="D19" s="733"/>
      <c r="E19" s="734">
        <v>0</v>
      </c>
      <c r="F19" s="734">
        <v>400000</v>
      </c>
      <c r="G19" s="734">
        <v>400000</v>
      </c>
      <c r="H19" s="735">
        <v>400000</v>
      </c>
    </row>
    <row r="20" spans="2:8" ht="15.75">
      <c r="B20" s="125"/>
      <c r="C20" s="1454" t="s">
        <v>1138</v>
      </c>
      <c r="D20" s="733"/>
      <c r="E20" s="734">
        <v>10000</v>
      </c>
      <c r="F20" s="734">
        <v>10000</v>
      </c>
      <c r="G20" s="734">
        <v>20000</v>
      </c>
      <c r="H20" s="735">
        <v>20000</v>
      </c>
    </row>
    <row r="21" spans="2:8" ht="15.75">
      <c r="B21" s="125"/>
      <c r="C21" s="1454" t="s">
        <v>1139</v>
      </c>
      <c r="D21" s="733"/>
      <c r="E21" s="734">
        <v>30000</v>
      </c>
      <c r="F21" s="734">
        <v>45000</v>
      </c>
      <c r="G21" s="734">
        <v>60000</v>
      </c>
      <c r="H21" s="735">
        <v>70000</v>
      </c>
    </row>
    <row r="22" spans="2:8" ht="15.75">
      <c r="B22" s="125"/>
      <c r="C22" s="1454" t="s">
        <v>928</v>
      </c>
      <c r="D22" s="733"/>
      <c r="E22" s="734">
        <v>200000</v>
      </c>
      <c r="F22" s="734">
        <v>200000</v>
      </c>
      <c r="G22" s="734">
        <v>250000</v>
      </c>
      <c r="H22" s="735">
        <v>250000</v>
      </c>
    </row>
    <row r="23" spans="2:8" ht="15.75">
      <c r="B23" s="125"/>
      <c r="C23" s="1454" t="s">
        <v>939</v>
      </c>
      <c r="D23" s="733"/>
      <c r="E23" s="734">
        <v>0</v>
      </c>
      <c r="F23" s="734">
        <v>0</v>
      </c>
      <c r="G23" s="734">
        <v>700000</v>
      </c>
      <c r="H23" s="735">
        <v>700000</v>
      </c>
    </row>
    <row r="24" spans="2:8" ht="31.5">
      <c r="B24" s="125"/>
      <c r="C24" s="1454" t="s">
        <v>941</v>
      </c>
      <c r="D24" s="733"/>
      <c r="E24" s="734">
        <v>0</v>
      </c>
      <c r="F24" s="734">
        <v>400000</v>
      </c>
      <c r="G24" s="734">
        <v>400000</v>
      </c>
      <c r="H24" s="735">
        <v>400000</v>
      </c>
    </row>
    <row r="25" spans="2:8" ht="47.25">
      <c r="B25" s="125"/>
      <c r="C25" s="1454" t="s">
        <v>944</v>
      </c>
      <c r="D25" s="733"/>
      <c r="E25" s="734">
        <v>0</v>
      </c>
      <c r="F25" s="734">
        <v>0</v>
      </c>
      <c r="G25" s="734">
        <v>1250000</v>
      </c>
      <c r="H25" s="735">
        <v>1250000</v>
      </c>
    </row>
    <row r="26" spans="2:8" ht="15.75">
      <c r="B26" s="125"/>
      <c r="C26" s="1454" t="s">
        <v>947</v>
      </c>
      <c r="D26" s="733"/>
      <c r="E26" s="734">
        <v>0</v>
      </c>
      <c r="F26" s="734">
        <v>100000</v>
      </c>
      <c r="G26" s="734">
        <v>100000</v>
      </c>
      <c r="H26" s="735">
        <v>100000</v>
      </c>
    </row>
    <row r="27" spans="2:8" ht="15.75">
      <c r="B27" s="125"/>
      <c r="C27" s="1454" t="s">
        <v>948</v>
      </c>
      <c r="D27" s="733"/>
      <c r="E27" s="734">
        <v>0</v>
      </c>
      <c r="F27" s="734">
        <v>100000</v>
      </c>
      <c r="G27" s="734">
        <v>100000</v>
      </c>
      <c r="H27" s="735">
        <v>100000</v>
      </c>
    </row>
    <row r="28" spans="2:8" ht="31.5">
      <c r="B28" s="125"/>
      <c r="C28" s="1454" t="s">
        <v>1140</v>
      </c>
      <c r="D28" s="733"/>
      <c r="E28" s="734">
        <v>0</v>
      </c>
      <c r="F28" s="734">
        <v>130000</v>
      </c>
      <c r="G28" s="734">
        <v>130000</v>
      </c>
      <c r="H28" s="735">
        <v>130000</v>
      </c>
    </row>
    <row r="29" spans="2:8" ht="63">
      <c r="B29" s="125"/>
      <c r="C29" s="1454" t="s">
        <v>954</v>
      </c>
      <c r="D29" s="733"/>
      <c r="E29" s="734">
        <v>0</v>
      </c>
      <c r="F29" s="734">
        <v>0</v>
      </c>
      <c r="G29" s="734">
        <v>350000</v>
      </c>
      <c r="H29" s="735">
        <v>350000</v>
      </c>
    </row>
    <row r="30" spans="2:8" ht="47.25">
      <c r="B30" s="125"/>
      <c r="C30" s="1454" t="s">
        <v>951</v>
      </c>
      <c r="D30" s="733"/>
      <c r="E30" s="734">
        <v>100000</v>
      </c>
      <c r="F30" s="734">
        <v>100000</v>
      </c>
      <c r="G30" s="734">
        <v>100000</v>
      </c>
      <c r="H30" s="735">
        <v>100000</v>
      </c>
    </row>
    <row r="31" spans="2:8" ht="63">
      <c r="B31" s="125"/>
      <c r="C31" s="1454" t="s">
        <v>960</v>
      </c>
      <c r="D31" s="733"/>
      <c r="E31" s="734">
        <v>0</v>
      </c>
      <c r="F31" s="734">
        <v>247000</v>
      </c>
      <c r="G31" s="734">
        <v>247000</v>
      </c>
      <c r="H31" s="735">
        <v>247000</v>
      </c>
    </row>
    <row r="32" spans="2:8" ht="47.25">
      <c r="B32" s="125"/>
      <c r="C32" s="1454" t="s">
        <v>961</v>
      </c>
      <c r="D32" s="733"/>
      <c r="E32" s="734">
        <v>0</v>
      </c>
      <c r="F32" s="734">
        <v>580000</v>
      </c>
      <c r="G32" s="734">
        <v>580000</v>
      </c>
      <c r="H32" s="735">
        <v>580000</v>
      </c>
    </row>
    <row r="33" spans="2:8" ht="31.5">
      <c r="B33" s="125"/>
      <c r="C33" s="1454" t="s">
        <v>962</v>
      </c>
      <c r="D33" s="733"/>
      <c r="E33" s="734">
        <v>0</v>
      </c>
      <c r="F33" s="734">
        <v>300000</v>
      </c>
      <c r="G33" s="734">
        <v>300000</v>
      </c>
      <c r="H33" s="735">
        <v>300000</v>
      </c>
    </row>
    <row r="34" spans="2:8" ht="47.25">
      <c r="B34" s="125"/>
      <c r="C34" s="1454" t="s">
        <v>964</v>
      </c>
      <c r="D34" s="733"/>
      <c r="E34" s="734">
        <v>0</v>
      </c>
      <c r="F34" s="734">
        <v>0</v>
      </c>
      <c r="G34" s="734">
        <v>0</v>
      </c>
      <c r="H34" s="735">
        <v>300000</v>
      </c>
    </row>
    <row r="35" spans="2:8" ht="47.25">
      <c r="B35" s="125"/>
      <c r="C35" s="1454" t="s">
        <v>969</v>
      </c>
      <c r="D35" s="733"/>
      <c r="E35" s="734">
        <v>0</v>
      </c>
      <c r="F35" s="734">
        <v>0</v>
      </c>
      <c r="G35" s="734">
        <v>300000</v>
      </c>
      <c r="H35" s="735">
        <v>300000</v>
      </c>
    </row>
    <row r="36" spans="2:8" ht="63">
      <c r="B36" s="125"/>
      <c r="C36" s="1454" t="s">
        <v>970</v>
      </c>
      <c r="D36" s="733"/>
      <c r="E36" s="734">
        <v>0</v>
      </c>
      <c r="F36" s="734">
        <v>0</v>
      </c>
      <c r="G36" s="734">
        <v>900000</v>
      </c>
      <c r="H36" s="735">
        <v>900000</v>
      </c>
    </row>
    <row r="37" spans="2:8" ht="31.5">
      <c r="B37" s="125"/>
      <c r="C37" s="1454" t="s">
        <v>972</v>
      </c>
      <c r="D37" s="733"/>
      <c r="E37" s="734">
        <v>0</v>
      </c>
      <c r="F37" s="734">
        <v>6732000</v>
      </c>
      <c r="G37" s="734">
        <v>6732000</v>
      </c>
      <c r="H37" s="735">
        <v>6732000</v>
      </c>
    </row>
    <row r="38" spans="2:8" ht="31.5">
      <c r="B38" s="125"/>
      <c r="C38" s="1454" t="s">
        <v>1108</v>
      </c>
      <c r="D38" s="733"/>
      <c r="E38" s="734">
        <v>0</v>
      </c>
      <c r="F38" s="734">
        <v>97950</v>
      </c>
      <c r="G38" s="734">
        <v>143725</v>
      </c>
      <c r="H38" s="735">
        <v>143725</v>
      </c>
    </row>
    <row r="39" spans="2:8" ht="31.5">
      <c r="B39" s="125"/>
      <c r="C39" s="1454" t="s">
        <v>1101</v>
      </c>
      <c r="D39" s="733"/>
      <c r="E39" s="734">
        <v>0</v>
      </c>
      <c r="F39" s="734">
        <v>0</v>
      </c>
      <c r="G39" s="734">
        <v>260000</v>
      </c>
      <c r="H39" s="735">
        <v>260000</v>
      </c>
    </row>
    <row r="40" spans="2:8" ht="31.5">
      <c r="B40" s="125"/>
      <c r="C40" s="1454" t="s">
        <v>1111</v>
      </c>
      <c r="D40" s="733"/>
      <c r="E40" s="734">
        <v>0</v>
      </c>
      <c r="F40" s="734">
        <v>5160000</v>
      </c>
      <c r="G40" s="734">
        <v>5160000</v>
      </c>
      <c r="H40" s="735">
        <v>5160000</v>
      </c>
    </row>
    <row r="41" spans="2:8" ht="63">
      <c r="B41" s="125"/>
      <c r="C41" s="1454" t="s">
        <v>1102</v>
      </c>
      <c r="D41" s="733"/>
      <c r="E41" s="734">
        <v>0</v>
      </c>
      <c r="F41" s="734">
        <v>268800</v>
      </c>
      <c r="G41" s="734">
        <v>268800</v>
      </c>
      <c r="H41" s="735">
        <v>268800</v>
      </c>
    </row>
    <row r="42" spans="2:8" ht="15.75">
      <c r="B42" s="125"/>
      <c r="C42" s="1454" t="s">
        <v>1103</v>
      </c>
      <c r="D42" s="733"/>
      <c r="E42" s="734">
        <v>0</v>
      </c>
      <c r="F42" s="734">
        <v>0</v>
      </c>
      <c r="G42" s="734">
        <v>124989</v>
      </c>
      <c r="H42" s="735">
        <v>249978</v>
      </c>
    </row>
    <row r="43" spans="2:8" ht="31.5">
      <c r="B43" s="125"/>
      <c r="C43" s="1454" t="s">
        <v>1108</v>
      </c>
      <c r="D43" s="733"/>
      <c r="E43" s="734">
        <v>0</v>
      </c>
      <c r="F43" s="734">
        <v>0</v>
      </c>
      <c r="G43" s="734">
        <v>49510</v>
      </c>
      <c r="H43" s="735">
        <v>49510</v>
      </c>
    </row>
    <row r="44" spans="2:8" ht="15.75">
      <c r="B44" s="125"/>
      <c r="C44" s="1454" t="s">
        <v>1118</v>
      </c>
      <c r="D44" s="733"/>
      <c r="E44" s="734">
        <v>0</v>
      </c>
      <c r="F44" s="734">
        <v>0</v>
      </c>
      <c r="G44" s="734">
        <v>0</v>
      </c>
      <c r="H44" s="735">
        <v>47580</v>
      </c>
    </row>
    <row r="45" spans="2:8" ht="15.75">
      <c r="B45" s="125"/>
      <c r="C45" s="1454" t="s">
        <v>1075</v>
      </c>
      <c r="D45" s="733"/>
      <c r="E45" s="734">
        <v>0</v>
      </c>
      <c r="F45" s="734">
        <v>80000</v>
      </c>
      <c r="G45" s="734">
        <v>80000</v>
      </c>
      <c r="H45" s="735">
        <v>80000</v>
      </c>
    </row>
    <row r="46" spans="2:8" ht="31.5">
      <c r="B46" s="125"/>
      <c r="C46" s="1454" t="s">
        <v>1120</v>
      </c>
      <c r="D46" s="733"/>
      <c r="E46" s="734">
        <v>0</v>
      </c>
      <c r="F46" s="734">
        <v>0</v>
      </c>
      <c r="G46" s="734">
        <v>100000</v>
      </c>
      <c r="H46" s="735">
        <v>100000</v>
      </c>
    </row>
    <row r="47" spans="2:8" ht="15.75">
      <c r="B47" s="125"/>
      <c r="C47" s="1454" t="s">
        <v>1251</v>
      </c>
      <c r="D47" s="733"/>
      <c r="E47" s="734"/>
      <c r="F47" s="734"/>
      <c r="G47" s="734"/>
      <c r="H47" s="735"/>
    </row>
    <row r="48" spans="2:8" ht="15.75">
      <c r="B48" s="125"/>
      <c r="C48" s="1454" t="s">
        <v>947</v>
      </c>
      <c r="D48" s="733"/>
      <c r="E48" s="734"/>
      <c r="F48" s="734"/>
      <c r="G48" s="734"/>
      <c r="H48" s="735"/>
    </row>
    <row r="49" spans="2:8" ht="31.5">
      <c r="B49" s="125"/>
      <c r="C49" s="1454" t="s">
        <v>1252</v>
      </c>
      <c r="D49" s="733"/>
      <c r="E49" s="734"/>
      <c r="F49" s="734"/>
      <c r="G49" s="734"/>
      <c r="H49" s="735"/>
    </row>
    <row r="50" spans="2:8" ht="47.25">
      <c r="B50" s="125"/>
      <c r="C50" s="1454" t="s">
        <v>1253</v>
      </c>
      <c r="D50" s="733"/>
      <c r="E50" s="734"/>
      <c r="F50" s="734"/>
      <c r="G50" s="734"/>
      <c r="H50" s="735"/>
    </row>
    <row r="51" spans="2:8" ht="31.5">
      <c r="B51" s="125"/>
      <c r="C51" s="1454" t="s">
        <v>1254</v>
      </c>
      <c r="D51" s="733"/>
      <c r="E51" s="734"/>
      <c r="F51" s="734"/>
      <c r="G51" s="734"/>
      <c r="H51" s="735"/>
    </row>
    <row r="52" spans="2:8" ht="47.25">
      <c r="B52" s="125"/>
      <c r="C52" s="1454" t="s">
        <v>1255</v>
      </c>
      <c r="D52" s="733"/>
      <c r="E52" s="734"/>
      <c r="F52" s="734"/>
      <c r="G52" s="734"/>
      <c r="H52" s="735"/>
    </row>
    <row r="53" spans="2:8" ht="15.75">
      <c r="B53" s="125"/>
      <c r="C53" s="1454" t="s">
        <v>1256</v>
      </c>
      <c r="D53" s="733"/>
      <c r="E53" s="734"/>
      <c r="F53" s="734"/>
      <c r="G53" s="734"/>
      <c r="H53" s="735"/>
    </row>
    <row r="54" spans="2:8" ht="31.5">
      <c r="B54" s="125"/>
      <c r="C54" s="1454" t="s">
        <v>1257</v>
      </c>
      <c r="D54" s="733"/>
      <c r="E54" s="734"/>
      <c r="F54" s="734"/>
      <c r="G54" s="734"/>
      <c r="H54" s="735"/>
    </row>
    <row r="55" spans="2:8" ht="15.75">
      <c r="B55" s="125"/>
      <c r="C55" s="1454" t="s">
        <v>1258</v>
      </c>
      <c r="D55" s="733"/>
      <c r="E55" s="734"/>
      <c r="F55" s="734"/>
      <c r="G55" s="734"/>
      <c r="H55" s="735"/>
    </row>
    <row r="56" spans="2:8" ht="32.25" thickBot="1">
      <c r="B56" s="125"/>
      <c r="C56" s="1454" t="s">
        <v>1259</v>
      </c>
      <c r="D56" s="733"/>
      <c r="E56" s="734"/>
      <c r="F56" s="734"/>
      <c r="G56" s="734"/>
      <c r="H56" s="735"/>
    </row>
    <row r="57" spans="2:8" ht="16.5" thickBot="1">
      <c r="B57" s="435"/>
      <c r="C57" s="436" t="s">
        <v>613</v>
      </c>
      <c r="D57" s="736"/>
      <c r="E57" s="737">
        <f>SUM(E12:E56)</f>
        <v>875000</v>
      </c>
      <c r="F57" s="737">
        <f>SUM(F12:F56)</f>
        <v>15920750</v>
      </c>
      <c r="G57" s="737">
        <f>SUM(G12:G56)</f>
        <v>20581024</v>
      </c>
      <c r="H57" s="737">
        <f>SUM(H12:H56)</f>
        <v>21398593</v>
      </c>
    </row>
    <row r="58" spans="2:8" ht="15.75">
      <c r="B58" s="1460"/>
      <c r="C58" s="1679" t="s">
        <v>43</v>
      </c>
      <c r="D58" s="1679"/>
      <c r="E58" s="1679"/>
      <c r="F58" s="1679"/>
      <c r="G58" s="1679"/>
      <c r="H58" s="1680"/>
    </row>
    <row r="59" spans="2:8" ht="15.75">
      <c r="B59" s="125" t="s">
        <v>80</v>
      </c>
      <c r="C59" s="1454" t="s">
        <v>1141</v>
      </c>
      <c r="D59" s="733"/>
      <c r="E59" s="734">
        <v>25000</v>
      </c>
      <c r="F59" s="734">
        <v>50000</v>
      </c>
      <c r="G59" s="734">
        <v>75000</v>
      </c>
      <c r="H59" s="735">
        <v>100000</v>
      </c>
    </row>
    <row r="60" spans="2:8" ht="31.5">
      <c r="B60" s="125"/>
      <c r="C60" s="1454" t="s">
        <v>1142</v>
      </c>
      <c r="D60" s="733"/>
      <c r="E60" s="734">
        <v>220000</v>
      </c>
      <c r="F60" s="734">
        <v>350000</v>
      </c>
      <c r="G60" s="734">
        <v>480000</v>
      </c>
      <c r="H60" s="735">
        <v>600000</v>
      </c>
    </row>
    <row r="61" spans="2:8" ht="15.75">
      <c r="B61" s="125"/>
      <c r="C61" s="1454" t="s">
        <v>1143</v>
      </c>
      <c r="D61" s="733"/>
      <c r="E61" s="734">
        <v>145000</v>
      </c>
      <c r="F61" s="734">
        <v>230000</v>
      </c>
      <c r="G61" s="734">
        <v>315000</v>
      </c>
      <c r="H61" s="735">
        <v>400000</v>
      </c>
    </row>
    <row r="62" spans="2:8" ht="15.75">
      <c r="B62" s="125"/>
      <c r="C62" s="1454" t="s">
        <v>1260</v>
      </c>
      <c r="D62" s="733"/>
      <c r="E62" s="734">
        <v>0</v>
      </c>
      <c r="F62" s="734">
        <v>10000</v>
      </c>
      <c r="G62" s="734">
        <v>10000</v>
      </c>
      <c r="H62" s="735">
        <v>20000</v>
      </c>
    </row>
    <row r="63" spans="2:8" ht="31.5">
      <c r="B63" s="125"/>
      <c r="C63" s="1454" t="s">
        <v>1144</v>
      </c>
      <c r="D63" s="733"/>
      <c r="E63" s="734">
        <v>15000</v>
      </c>
      <c r="F63" s="734">
        <v>35000</v>
      </c>
      <c r="G63" s="734">
        <v>55000</v>
      </c>
      <c r="H63" s="735">
        <v>70000</v>
      </c>
    </row>
    <row r="64" spans="2:8" ht="15.75">
      <c r="B64" s="125"/>
      <c r="C64" s="1454" t="s">
        <v>1145</v>
      </c>
      <c r="D64" s="733"/>
      <c r="E64" s="734">
        <v>15000</v>
      </c>
      <c r="F64" s="734">
        <v>35000</v>
      </c>
      <c r="G64" s="734">
        <v>55000</v>
      </c>
      <c r="H64" s="735">
        <v>70000</v>
      </c>
    </row>
    <row r="65" spans="2:8" ht="31.5">
      <c r="B65" s="125"/>
      <c r="C65" s="1454" t="s">
        <v>1146</v>
      </c>
      <c r="D65" s="733"/>
      <c r="E65" s="734">
        <v>0</v>
      </c>
      <c r="F65" s="734">
        <v>5000</v>
      </c>
      <c r="G65" s="734">
        <v>10000</v>
      </c>
      <c r="H65" s="735">
        <v>10000</v>
      </c>
    </row>
    <row r="66" spans="2:8" ht="31.5">
      <c r="B66" s="125"/>
      <c r="C66" s="1454" t="s">
        <v>1147</v>
      </c>
      <c r="D66" s="733"/>
      <c r="E66" s="734">
        <v>30000</v>
      </c>
      <c r="F66" s="734">
        <v>100000</v>
      </c>
      <c r="G66" s="734">
        <v>170000</v>
      </c>
      <c r="H66" s="735">
        <v>230000</v>
      </c>
    </row>
    <row r="67" spans="2:8" ht="15.75">
      <c r="B67" s="125"/>
      <c r="C67" s="1454" t="s">
        <v>1148</v>
      </c>
      <c r="D67" s="733"/>
      <c r="E67" s="734">
        <v>100000</v>
      </c>
      <c r="F67" s="734">
        <v>150000</v>
      </c>
      <c r="G67" s="734">
        <v>200000</v>
      </c>
      <c r="H67" s="735">
        <v>250000</v>
      </c>
    </row>
    <row r="68" spans="2:8" ht="15.75">
      <c r="B68" s="125"/>
      <c r="C68" s="1454" t="s">
        <v>1149</v>
      </c>
      <c r="D68" s="733"/>
      <c r="E68" s="734">
        <v>0</v>
      </c>
      <c r="F68" s="734">
        <v>30000</v>
      </c>
      <c r="G68" s="734">
        <v>60000</v>
      </c>
      <c r="H68" s="735">
        <v>60000</v>
      </c>
    </row>
    <row r="69" spans="2:8" ht="31.5">
      <c r="B69" s="125"/>
      <c r="C69" s="1454" t="s">
        <v>1150</v>
      </c>
      <c r="D69" s="733"/>
      <c r="E69" s="734">
        <v>140000</v>
      </c>
      <c r="F69" s="734">
        <v>210000</v>
      </c>
      <c r="G69" s="734">
        <v>280000</v>
      </c>
      <c r="H69" s="735">
        <v>350000</v>
      </c>
    </row>
    <row r="70" spans="2:8" ht="31.5">
      <c r="B70" s="125"/>
      <c r="C70" s="1454" t="s">
        <v>1151</v>
      </c>
      <c r="D70" s="733"/>
      <c r="E70" s="734">
        <v>193000</v>
      </c>
      <c r="F70" s="734">
        <v>273000</v>
      </c>
      <c r="G70" s="734">
        <v>353000</v>
      </c>
      <c r="H70" s="735">
        <v>433000</v>
      </c>
    </row>
    <row r="71" spans="2:8" ht="31.5">
      <c r="B71" s="125"/>
      <c r="C71" s="1454" t="s">
        <v>1152</v>
      </c>
      <c r="D71" s="733"/>
      <c r="E71" s="734">
        <v>0</v>
      </c>
      <c r="F71" s="734">
        <v>120000</v>
      </c>
      <c r="G71" s="734">
        <v>120000</v>
      </c>
      <c r="H71" s="735">
        <v>240000</v>
      </c>
    </row>
    <row r="72" spans="2:8" ht="15.75">
      <c r="B72" s="125"/>
      <c r="C72" s="1454" t="s">
        <v>1153</v>
      </c>
      <c r="D72" s="733"/>
      <c r="E72" s="734">
        <v>0</v>
      </c>
      <c r="F72" s="734">
        <v>200000</v>
      </c>
      <c r="G72" s="734">
        <v>200000</v>
      </c>
      <c r="H72" s="735">
        <v>200000</v>
      </c>
    </row>
    <row r="73" spans="2:8" ht="31.5">
      <c r="B73" s="125"/>
      <c r="C73" s="1454" t="s">
        <v>1154</v>
      </c>
      <c r="D73" s="733"/>
      <c r="E73" s="734">
        <v>50000</v>
      </c>
      <c r="F73" s="734">
        <v>90000</v>
      </c>
      <c r="G73" s="734">
        <v>130000</v>
      </c>
      <c r="H73" s="735">
        <v>150000</v>
      </c>
    </row>
    <row r="74" spans="2:8" ht="15.75">
      <c r="B74" s="125"/>
      <c r="C74" s="1454" t="s">
        <v>1155</v>
      </c>
      <c r="D74" s="733"/>
      <c r="E74" s="734">
        <v>250000</v>
      </c>
      <c r="F74" s="734">
        <v>400000</v>
      </c>
      <c r="G74" s="734">
        <v>500000</v>
      </c>
      <c r="H74" s="735">
        <v>500000</v>
      </c>
    </row>
    <row r="75" spans="2:8" ht="31.5">
      <c r="B75" s="125"/>
      <c r="C75" s="1454" t="s">
        <v>1156</v>
      </c>
      <c r="D75" s="733"/>
      <c r="E75" s="734">
        <v>200000</v>
      </c>
      <c r="F75" s="734">
        <v>300000</v>
      </c>
      <c r="G75" s="734">
        <v>300000</v>
      </c>
      <c r="H75" s="735">
        <v>300000</v>
      </c>
    </row>
    <row r="76" spans="2:8" ht="31.5">
      <c r="B76" s="125"/>
      <c r="C76" s="1454" t="s">
        <v>1157</v>
      </c>
      <c r="D76" s="733"/>
      <c r="E76" s="734">
        <v>60000</v>
      </c>
      <c r="F76" s="734">
        <v>110000</v>
      </c>
      <c r="G76" s="734">
        <v>160000</v>
      </c>
      <c r="H76" s="735">
        <v>210000</v>
      </c>
    </row>
    <row r="77" spans="2:8" ht="31.5">
      <c r="B77" s="125"/>
      <c r="C77" s="1454" t="s">
        <v>1158</v>
      </c>
      <c r="D77" s="733"/>
      <c r="E77" s="734">
        <v>100000</v>
      </c>
      <c r="F77" s="734">
        <v>158000</v>
      </c>
      <c r="G77" s="734">
        <v>216000</v>
      </c>
      <c r="H77" s="735">
        <v>273000</v>
      </c>
    </row>
    <row r="78" spans="2:8" ht="31.5">
      <c r="B78" s="125"/>
      <c r="C78" s="1454" t="s">
        <v>1159</v>
      </c>
      <c r="D78" s="733"/>
      <c r="E78" s="734">
        <v>0</v>
      </c>
      <c r="F78" s="734">
        <v>0</v>
      </c>
      <c r="G78" s="734">
        <v>0</v>
      </c>
      <c r="H78" s="735">
        <v>65000</v>
      </c>
    </row>
    <row r="79" spans="2:8" ht="31.5">
      <c r="B79" s="125"/>
      <c r="C79" s="1454" t="s">
        <v>1160</v>
      </c>
      <c r="D79" s="733"/>
      <c r="E79" s="734">
        <v>6000</v>
      </c>
      <c r="F79" s="734">
        <v>14000</v>
      </c>
      <c r="G79" s="734">
        <v>22000</v>
      </c>
      <c r="H79" s="735">
        <v>30000</v>
      </c>
    </row>
    <row r="80" spans="2:8" ht="15.75">
      <c r="B80" s="125"/>
      <c r="C80" s="1454" t="s">
        <v>1161</v>
      </c>
      <c r="D80" s="733"/>
      <c r="E80" s="734">
        <v>5000</v>
      </c>
      <c r="F80" s="734">
        <v>13000</v>
      </c>
      <c r="G80" s="734">
        <v>21000</v>
      </c>
      <c r="H80" s="735">
        <v>30000</v>
      </c>
    </row>
    <row r="81" spans="2:8" ht="31.5">
      <c r="B81" s="125"/>
      <c r="C81" s="1454" t="s">
        <v>1162</v>
      </c>
      <c r="D81" s="733"/>
      <c r="E81" s="734">
        <v>110000</v>
      </c>
      <c r="F81" s="734">
        <v>200000</v>
      </c>
      <c r="G81" s="734">
        <v>290000</v>
      </c>
      <c r="H81" s="735">
        <v>362807.8</v>
      </c>
    </row>
    <row r="82" spans="2:8" ht="15.75">
      <c r="B82" s="125"/>
      <c r="C82" s="1454" t="s">
        <v>1163</v>
      </c>
      <c r="D82" s="733"/>
      <c r="E82" s="734">
        <v>40000</v>
      </c>
      <c r="F82" s="734">
        <v>60000</v>
      </c>
      <c r="G82" s="734">
        <v>80000</v>
      </c>
      <c r="H82" s="735">
        <v>100000</v>
      </c>
    </row>
    <row r="83" spans="2:8" ht="31.5">
      <c r="B83" s="125"/>
      <c r="C83" s="1454" t="s">
        <v>1164</v>
      </c>
      <c r="D83" s="733"/>
      <c r="E83" s="734">
        <v>120000</v>
      </c>
      <c r="F83" s="734">
        <v>240000</v>
      </c>
      <c r="G83" s="734">
        <v>350000</v>
      </c>
      <c r="H83" s="735">
        <v>350000</v>
      </c>
    </row>
    <row r="84" spans="2:8" ht="15.75">
      <c r="B84" s="125"/>
      <c r="C84" s="1454" t="s">
        <v>1165</v>
      </c>
      <c r="D84" s="733"/>
      <c r="E84" s="734">
        <v>30000</v>
      </c>
      <c r="F84" s="734">
        <v>55000</v>
      </c>
      <c r="G84" s="734">
        <v>75000</v>
      </c>
      <c r="H84" s="735">
        <v>100000</v>
      </c>
    </row>
    <row r="85" spans="2:8" ht="31.5">
      <c r="B85" s="125"/>
      <c r="C85" s="1454" t="s">
        <v>1166</v>
      </c>
      <c r="D85" s="733"/>
      <c r="E85" s="734">
        <v>10000</v>
      </c>
      <c r="F85" s="734">
        <v>20000</v>
      </c>
      <c r="G85" s="734">
        <v>20000</v>
      </c>
      <c r="H85" s="735">
        <v>20000</v>
      </c>
    </row>
    <row r="86" spans="2:8" ht="47.25">
      <c r="B86" s="125"/>
      <c r="C86" s="1454" t="s">
        <v>1020</v>
      </c>
      <c r="D86" s="733"/>
      <c r="E86" s="734">
        <v>110646.3</v>
      </c>
      <c r="F86" s="734">
        <v>110646.3</v>
      </c>
      <c r="G86" s="734">
        <v>110646.3</v>
      </c>
      <c r="H86" s="735">
        <v>110646.3</v>
      </c>
    </row>
    <row r="87" spans="2:8" ht="47.25">
      <c r="B87" s="125"/>
      <c r="C87" s="1454" t="s">
        <v>1021</v>
      </c>
      <c r="D87" s="733"/>
      <c r="E87" s="734">
        <v>39800</v>
      </c>
      <c r="F87" s="734">
        <v>39800</v>
      </c>
      <c r="G87" s="734">
        <v>39800</v>
      </c>
      <c r="H87" s="735">
        <v>39800</v>
      </c>
    </row>
    <row r="88" spans="2:8" ht="15.75">
      <c r="B88" s="125"/>
      <c r="C88" s="1454" t="s">
        <v>940</v>
      </c>
      <c r="D88" s="733"/>
      <c r="E88" s="734">
        <v>0</v>
      </c>
      <c r="F88" s="734">
        <v>0</v>
      </c>
      <c r="G88" s="734">
        <v>0</v>
      </c>
      <c r="H88" s="735">
        <v>200000</v>
      </c>
    </row>
    <row r="89" spans="2:8" ht="31.5">
      <c r="B89" s="125"/>
      <c r="C89" s="1454" t="s">
        <v>942</v>
      </c>
      <c r="D89" s="733"/>
      <c r="E89" s="734">
        <v>300000</v>
      </c>
      <c r="F89" s="734">
        <v>300000</v>
      </c>
      <c r="G89" s="734">
        <v>300000</v>
      </c>
      <c r="H89" s="735">
        <v>300000</v>
      </c>
    </row>
    <row r="90" spans="2:8" ht="31.5">
      <c r="B90" s="125"/>
      <c r="C90" s="1454" t="s">
        <v>943</v>
      </c>
      <c r="D90" s="733"/>
      <c r="E90" s="734">
        <v>0</v>
      </c>
      <c r="F90" s="734">
        <v>0</v>
      </c>
      <c r="G90" s="734">
        <v>882272.2</v>
      </c>
      <c r="H90" s="735">
        <v>882272.2</v>
      </c>
    </row>
    <row r="91" spans="2:8" ht="47.25">
      <c r="B91" s="125"/>
      <c r="C91" s="1454" t="s">
        <v>1031</v>
      </c>
      <c r="D91" s="733"/>
      <c r="E91" s="734">
        <v>0</v>
      </c>
      <c r="F91" s="734">
        <v>200000</v>
      </c>
      <c r="G91" s="734">
        <v>200000</v>
      </c>
      <c r="H91" s="735">
        <v>200000</v>
      </c>
    </row>
    <row r="92" spans="2:8" ht="47.25">
      <c r="B92" s="125"/>
      <c r="C92" s="1454" t="s">
        <v>949</v>
      </c>
      <c r="D92" s="733"/>
      <c r="E92" s="734">
        <v>0</v>
      </c>
      <c r="F92" s="734">
        <v>0</v>
      </c>
      <c r="G92" s="734">
        <v>350000</v>
      </c>
      <c r="H92" s="735">
        <v>350000</v>
      </c>
    </row>
    <row r="93" spans="2:8" ht="31.5">
      <c r="B93" s="125"/>
      <c r="C93" s="1454" t="s">
        <v>952</v>
      </c>
      <c r="D93" s="733"/>
      <c r="E93" s="734">
        <v>0</v>
      </c>
      <c r="F93" s="734">
        <v>700000</v>
      </c>
      <c r="G93" s="734">
        <v>700000</v>
      </c>
      <c r="H93" s="735">
        <v>700000</v>
      </c>
    </row>
    <row r="94" spans="2:8" ht="15.75">
      <c r="B94" s="125"/>
      <c r="C94" s="1454" t="s">
        <v>953</v>
      </c>
      <c r="D94" s="733"/>
      <c r="E94" s="734">
        <v>0</v>
      </c>
      <c r="F94" s="734">
        <v>200000</v>
      </c>
      <c r="G94" s="734">
        <v>200000</v>
      </c>
      <c r="H94" s="735">
        <v>200000</v>
      </c>
    </row>
    <row r="95" spans="2:8" ht="47.25">
      <c r="B95" s="125"/>
      <c r="C95" s="1454" t="s">
        <v>955</v>
      </c>
      <c r="D95" s="733"/>
      <c r="E95" s="734">
        <v>0</v>
      </c>
      <c r="F95" s="734">
        <v>0</v>
      </c>
      <c r="G95" s="734">
        <v>30000</v>
      </c>
      <c r="H95" s="735">
        <v>30000</v>
      </c>
    </row>
    <row r="96" spans="2:8" ht="47.25">
      <c r="B96" s="125"/>
      <c r="C96" s="1454" t="s">
        <v>949</v>
      </c>
      <c r="D96" s="733"/>
      <c r="E96" s="734">
        <v>210000</v>
      </c>
      <c r="F96" s="734">
        <v>210000</v>
      </c>
      <c r="G96" s="734">
        <v>210000</v>
      </c>
      <c r="H96" s="735">
        <v>210000</v>
      </c>
    </row>
    <row r="97" spans="2:8" ht="78.75">
      <c r="B97" s="125"/>
      <c r="C97" s="1454" t="s">
        <v>1025</v>
      </c>
      <c r="D97" s="733"/>
      <c r="E97" s="734">
        <v>36243</v>
      </c>
      <c r="F97" s="734">
        <v>36243</v>
      </c>
      <c r="G97" s="734">
        <v>36243</v>
      </c>
      <c r="H97" s="735">
        <v>36243</v>
      </c>
    </row>
    <row r="98" spans="2:8" ht="15.75">
      <c r="B98" s="125"/>
      <c r="C98" s="1454" t="s">
        <v>965</v>
      </c>
      <c r="D98" s="733"/>
      <c r="E98" s="734">
        <v>0</v>
      </c>
      <c r="F98" s="734">
        <v>50000</v>
      </c>
      <c r="G98" s="734">
        <v>50000</v>
      </c>
      <c r="H98" s="735">
        <v>50000</v>
      </c>
    </row>
    <row r="99" spans="2:8" ht="47.25">
      <c r="B99" s="125"/>
      <c r="C99" s="1454" t="s">
        <v>1032</v>
      </c>
      <c r="D99" s="733"/>
      <c r="E99" s="734">
        <v>0</v>
      </c>
      <c r="F99" s="734">
        <v>0</v>
      </c>
      <c r="G99" s="734">
        <v>500000</v>
      </c>
      <c r="H99" s="735">
        <v>500000</v>
      </c>
    </row>
    <row r="100" spans="2:8" ht="47.25">
      <c r="B100" s="125"/>
      <c r="C100" s="1454" t="s">
        <v>971</v>
      </c>
      <c r="D100" s="733"/>
      <c r="E100" s="734">
        <v>0</v>
      </c>
      <c r="F100" s="734">
        <v>138000</v>
      </c>
      <c r="G100" s="734">
        <v>138000</v>
      </c>
      <c r="H100" s="735">
        <v>138000</v>
      </c>
    </row>
    <row r="101" spans="2:8" ht="63">
      <c r="B101" s="125"/>
      <c r="C101" s="1454" t="s">
        <v>973</v>
      </c>
      <c r="D101" s="733"/>
      <c r="E101" s="734">
        <v>0</v>
      </c>
      <c r="F101" s="734">
        <v>330000</v>
      </c>
      <c r="G101" s="734">
        <v>330000</v>
      </c>
      <c r="H101" s="735">
        <v>330000</v>
      </c>
    </row>
    <row r="102" spans="2:8" ht="18.75">
      <c r="B102" s="125"/>
      <c r="C102" s="1461" t="s">
        <v>976</v>
      </c>
      <c r="D102" s="889"/>
      <c r="E102" s="1462">
        <v>0</v>
      </c>
      <c r="F102" s="1463">
        <v>120000</v>
      </c>
      <c r="G102" s="1463">
        <v>120000</v>
      </c>
      <c r="H102" s="1464">
        <v>120000</v>
      </c>
    </row>
    <row r="103" spans="2:8" ht="31.5">
      <c r="B103" s="125"/>
      <c r="C103" s="1454" t="s">
        <v>981</v>
      </c>
      <c r="D103" s="733"/>
      <c r="E103" s="734">
        <v>0</v>
      </c>
      <c r="F103" s="734">
        <v>0</v>
      </c>
      <c r="G103" s="734">
        <v>510000</v>
      </c>
      <c r="H103" s="735">
        <v>510000</v>
      </c>
    </row>
    <row r="104" spans="2:8" ht="63">
      <c r="B104" s="125"/>
      <c r="C104" s="1454" t="s">
        <v>983</v>
      </c>
      <c r="D104" s="733"/>
      <c r="E104" s="734">
        <v>0</v>
      </c>
      <c r="F104" s="734">
        <v>0</v>
      </c>
      <c r="G104" s="734">
        <v>1000000</v>
      </c>
      <c r="H104" s="735">
        <v>2000000</v>
      </c>
    </row>
    <row r="105" spans="2:8" ht="31.5">
      <c r="B105" s="125"/>
      <c r="C105" s="1454" t="s">
        <v>984</v>
      </c>
      <c r="D105" s="733"/>
      <c r="E105" s="734">
        <v>0</v>
      </c>
      <c r="F105" s="734">
        <v>550000</v>
      </c>
      <c r="G105" s="734">
        <v>550000</v>
      </c>
      <c r="H105" s="735">
        <v>550000</v>
      </c>
    </row>
    <row r="106" spans="2:8" ht="47.25">
      <c r="B106" s="125"/>
      <c r="C106" s="1454" t="s">
        <v>986</v>
      </c>
      <c r="D106" s="733"/>
      <c r="E106" s="734">
        <v>0</v>
      </c>
      <c r="F106" s="734">
        <v>0</v>
      </c>
      <c r="G106" s="734">
        <v>0</v>
      </c>
      <c r="H106" s="735">
        <v>120000</v>
      </c>
    </row>
    <row r="107" spans="2:8" ht="47.25">
      <c r="B107" s="125"/>
      <c r="C107" s="1454" t="s">
        <v>991</v>
      </c>
      <c r="D107" s="733"/>
      <c r="E107" s="734">
        <v>0</v>
      </c>
      <c r="F107" s="734">
        <v>500000</v>
      </c>
      <c r="G107" s="734">
        <v>500000</v>
      </c>
      <c r="H107" s="735">
        <v>500000</v>
      </c>
    </row>
    <row r="108" spans="2:8" ht="63">
      <c r="B108" s="125"/>
      <c r="C108" s="1454" t="s">
        <v>992</v>
      </c>
      <c r="D108" s="733"/>
      <c r="E108" s="734">
        <v>0</v>
      </c>
      <c r="F108" s="734">
        <v>4000000</v>
      </c>
      <c r="G108" s="734">
        <v>6000000</v>
      </c>
      <c r="H108" s="735">
        <v>6000000</v>
      </c>
    </row>
    <row r="109" spans="2:8" ht="47.25">
      <c r="B109" s="125"/>
      <c r="C109" s="1454" t="s">
        <v>993</v>
      </c>
      <c r="D109" s="733"/>
      <c r="E109" s="734">
        <v>0</v>
      </c>
      <c r="F109" s="734">
        <v>0</v>
      </c>
      <c r="G109" s="734">
        <v>0</v>
      </c>
      <c r="H109" s="735">
        <v>1874000</v>
      </c>
    </row>
    <row r="110" spans="2:8" ht="31.5">
      <c r="B110" s="125"/>
      <c r="C110" s="1454" t="s">
        <v>1024</v>
      </c>
      <c r="D110" s="733"/>
      <c r="E110" s="734">
        <v>0</v>
      </c>
      <c r="F110" s="734">
        <v>0</v>
      </c>
      <c r="G110" s="734">
        <v>126000</v>
      </c>
      <c r="H110" s="735">
        <v>126000</v>
      </c>
    </row>
    <row r="111" spans="2:8" ht="47.25">
      <c r="B111" s="125"/>
      <c r="C111" s="1454" t="s">
        <v>1110</v>
      </c>
      <c r="D111" s="733"/>
      <c r="E111" s="734">
        <v>0</v>
      </c>
      <c r="F111" s="734">
        <v>80000</v>
      </c>
      <c r="G111" s="734">
        <v>80000</v>
      </c>
      <c r="H111" s="735">
        <v>80000</v>
      </c>
    </row>
    <row r="112" spans="2:8" ht="63">
      <c r="B112" s="125"/>
      <c r="C112" s="1454" t="s">
        <v>1102</v>
      </c>
      <c r="D112" s="733"/>
      <c r="E112" s="734">
        <v>0</v>
      </c>
      <c r="F112" s="734">
        <v>268800</v>
      </c>
      <c r="G112" s="734">
        <v>268800</v>
      </c>
      <c r="H112" s="735">
        <v>268800</v>
      </c>
    </row>
    <row r="113" spans="2:8" ht="94.5">
      <c r="B113" s="125"/>
      <c r="C113" s="1454" t="s">
        <v>1112</v>
      </c>
      <c r="D113" s="733"/>
      <c r="E113" s="734">
        <v>0</v>
      </c>
      <c r="F113" s="734">
        <v>0</v>
      </c>
      <c r="G113" s="734">
        <v>0</v>
      </c>
      <c r="H113" s="735">
        <v>600000</v>
      </c>
    </row>
    <row r="114" spans="2:8" ht="110.25">
      <c r="B114" s="125"/>
      <c r="C114" s="1454" t="s">
        <v>1113</v>
      </c>
      <c r="D114" s="733"/>
      <c r="E114" s="734">
        <v>0</v>
      </c>
      <c r="F114" s="734">
        <v>0</v>
      </c>
      <c r="G114" s="734">
        <v>0</v>
      </c>
      <c r="H114" s="735">
        <v>323000</v>
      </c>
    </row>
    <row r="115" spans="2:8" ht="31.5">
      <c r="B115" s="125"/>
      <c r="C115" s="1454" t="s">
        <v>1104</v>
      </c>
      <c r="D115" s="733"/>
      <c r="E115" s="734">
        <v>0</v>
      </c>
      <c r="F115" s="734">
        <v>0</v>
      </c>
      <c r="G115" s="734">
        <v>91500</v>
      </c>
      <c r="H115" s="735">
        <v>183000</v>
      </c>
    </row>
    <row r="116" spans="2:8" ht="47.25">
      <c r="B116" s="125"/>
      <c r="C116" s="1454" t="s">
        <v>1116</v>
      </c>
      <c r="D116" s="733"/>
      <c r="E116" s="734">
        <v>0</v>
      </c>
      <c r="F116" s="734">
        <v>0</v>
      </c>
      <c r="G116" s="734">
        <v>0</v>
      </c>
      <c r="H116" s="735">
        <v>90000</v>
      </c>
    </row>
    <row r="117" spans="2:8" ht="47.25">
      <c r="B117" s="125"/>
      <c r="C117" s="1454" t="s">
        <v>1106</v>
      </c>
      <c r="D117" s="733"/>
      <c r="E117" s="734">
        <v>0</v>
      </c>
      <c r="F117" s="734">
        <v>120000</v>
      </c>
      <c r="G117" s="734">
        <v>240000</v>
      </c>
      <c r="H117" s="735">
        <v>357500</v>
      </c>
    </row>
    <row r="118" spans="2:8" ht="63">
      <c r="B118" s="125"/>
      <c r="C118" s="1454" t="s">
        <v>1083</v>
      </c>
      <c r="D118" s="733"/>
      <c r="E118" s="734">
        <v>0</v>
      </c>
      <c r="F118" s="734">
        <v>126319</v>
      </c>
      <c r="G118" s="734">
        <v>126319</v>
      </c>
      <c r="H118" s="735">
        <v>252638</v>
      </c>
    </row>
    <row r="119" spans="2:8" ht="15.75">
      <c r="B119" s="125"/>
      <c r="C119" s="1454" t="s">
        <v>1123</v>
      </c>
      <c r="D119" s="733"/>
      <c r="E119" s="734">
        <v>0</v>
      </c>
      <c r="F119" s="734">
        <v>0</v>
      </c>
      <c r="G119" s="734">
        <v>100000</v>
      </c>
      <c r="H119" s="735">
        <v>100000</v>
      </c>
    </row>
    <row r="120" spans="2:8" ht="31.5">
      <c r="B120" s="125"/>
      <c r="C120" s="1454" t="s">
        <v>1086</v>
      </c>
      <c r="D120" s="733"/>
      <c r="E120" s="734">
        <v>0</v>
      </c>
      <c r="F120" s="734">
        <v>31250</v>
      </c>
      <c r="G120" s="734">
        <v>31250</v>
      </c>
      <c r="H120" s="735">
        <v>62500</v>
      </c>
    </row>
    <row r="121" spans="2:8" ht="15.75">
      <c r="B121" s="125"/>
      <c r="C121" s="117" t="s">
        <v>1261</v>
      </c>
      <c r="D121" s="733"/>
      <c r="E121" s="734"/>
      <c r="F121" s="734"/>
      <c r="G121" s="734"/>
      <c r="H121" s="735"/>
    </row>
    <row r="122" spans="2:8" ht="31.5">
      <c r="B122" s="125"/>
      <c r="C122" s="1454" t="s">
        <v>1262</v>
      </c>
      <c r="D122" s="733"/>
      <c r="E122" s="734"/>
      <c r="F122" s="734"/>
      <c r="G122" s="734"/>
      <c r="H122" s="735"/>
    </row>
    <row r="123" spans="2:8" ht="51">
      <c r="B123" s="125"/>
      <c r="C123" s="378" t="s">
        <v>1263</v>
      </c>
      <c r="D123" s="733"/>
      <c r="E123" s="734"/>
      <c r="F123" s="734"/>
      <c r="G123" s="734"/>
      <c r="H123" s="735"/>
    </row>
    <row r="124" spans="2:8" ht="47.25">
      <c r="B124" s="125"/>
      <c r="C124" s="1454" t="s">
        <v>1264</v>
      </c>
      <c r="D124" s="733"/>
      <c r="E124" s="734"/>
      <c r="F124" s="734"/>
      <c r="G124" s="734"/>
      <c r="H124" s="735"/>
    </row>
    <row r="125" spans="2:8" ht="31.5">
      <c r="B125" s="125"/>
      <c r="C125" s="1454" t="s">
        <v>1265</v>
      </c>
      <c r="D125" s="733"/>
      <c r="E125" s="734"/>
      <c r="F125" s="734"/>
      <c r="G125" s="734"/>
      <c r="H125" s="735"/>
    </row>
    <row r="126" spans="2:8" ht="110.25">
      <c r="B126" s="125"/>
      <c r="C126" s="1454" t="s">
        <v>1266</v>
      </c>
      <c r="D126" s="733"/>
      <c r="E126" s="734"/>
      <c r="F126" s="734"/>
      <c r="G126" s="734"/>
      <c r="H126" s="735"/>
    </row>
    <row r="127" spans="2:8" ht="94.5">
      <c r="B127" s="125"/>
      <c r="C127" s="1454" t="s">
        <v>1267</v>
      </c>
      <c r="D127" s="733"/>
      <c r="E127" s="734"/>
      <c r="F127" s="734"/>
      <c r="G127" s="734"/>
      <c r="H127" s="735"/>
    </row>
    <row r="128" spans="2:8" ht="47.25">
      <c r="B128" s="125"/>
      <c r="C128" s="1454" t="s">
        <v>1268</v>
      </c>
      <c r="D128" s="733"/>
      <c r="E128" s="734"/>
      <c r="F128" s="734"/>
      <c r="G128" s="734"/>
      <c r="H128" s="735"/>
    </row>
    <row r="129" spans="2:8" ht="31.5">
      <c r="B129" s="125"/>
      <c r="C129" s="1454" t="s">
        <v>1269</v>
      </c>
      <c r="D129" s="733"/>
      <c r="E129" s="734"/>
      <c r="F129" s="734"/>
      <c r="G129" s="734"/>
      <c r="H129" s="735"/>
    </row>
    <row r="130" spans="2:8" ht="47.25">
      <c r="B130" s="125"/>
      <c r="C130" s="1454" t="s">
        <v>1270</v>
      </c>
      <c r="D130" s="733"/>
      <c r="E130" s="734"/>
      <c r="F130" s="734"/>
      <c r="G130" s="734"/>
      <c r="H130" s="735"/>
    </row>
    <row r="131" spans="2:8" ht="63">
      <c r="B131" s="125"/>
      <c r="C131" s="1454" t="s">
        <v>1271</v>
      </c>
      <c r="D131" s="733"/>
      <c r="E131" s="734"/>
      <c r="F131" s="734"/>
      <c r="G131" s="734"/>
      <c r="H131" s="735"/>
    </row>
    <row r="132" spans="2:8" ht="31.5">
      <c r="B132" s="125"/>
      <c r="C132" s="1454" t="s">
        <v>1272</v>
      </c>
      <c r="D132" s="733"/>
      <c r="E132" s="734"/>
      <c r="F132" s="734"/>
      <c r="G132" s="734"/>
      <c r="H132" s="735"/>
    </row>
    <row r="133" spans="2:8" ht="31.5">
      <c r="B133" s="125"/>
      <c r="C133" s="1454" t="s">
        <v>1273</v>
      </c>
      <c r="D133" s="733"/>
      <c r="E133" s="734"/>
      <c r="F133" s="734"/>
      <c r="G133" s="734"/>
      <c r="H133" s="735"/>
    </row>
    <row r="134" spans="2:8" ht="63.75" thickBot="1">
      <c r="B134" s="125"/>
      <c r="C134" s="1454" t="s">
        <v>1274</v>
      </c>
      <c r="D134" s="733"/>
      <c r="E134" s="734"/>
      <c r="F134" s="734"/>
      <c r="G134" s="734"/>
      <c r="H134" s="735"/>
    </row>
    <row r="135" spans="2:8" ht="16.5" thickBot="1">
      <c r="B135" s="435"/>
      <c r="C135" s="1459" t="s">
        <v>611</v>
      </c>
      <c r="D135" s="738"/>
      <c r="E135" s="739">
        <f>SUM(E59:E134)</f>
        <v>2560689.3</v>
      </c>
      <c r="F135" s="739">
        <f>SUM(F59:F134)</f>
        <v>11569058.3</v>
      </c>
      <c r="G135" s="739">
        <f>SUM(G59:G134)</f>
        <v>18367830.5</v>
      </c>
      <c r="H135" s="739">
        <f>SUM(H59:H134)</f>
        <v>23918207.3</v>
      </c>
    </row>
    <row r="136" spans="2:8" ht="15.75">
      <c r="B136" s="1465"/>
      <c r="C136" s="1466" t="s">
        <v>44</v>
      </c>
      <c r="D136" s="1466"/>
      <c r="E136" s="1467"/>
      <c r="F136" s="1467"/>
      <c r="G136" s="1467"/>
      <c r="H136" s="1468"/>
    </row>
    <row r="137" spans="2:8" ht="15.75">
      <c r="B137" s="1469"/>
      <c r="C137" s="1455" t="s">
        <v>1080</v>
      </c>
      <c r="D137" s="740"/>
      <c r="E137" s="741">
        <v>0</v>
      </c>
      <c r="F137" s="734">
        <v>650000</v>
      </c>
      <c r="G137" s="734">
        <v>0</v>
      </c>
      <c r="H137" s="734">
        <v>0</v>
      </c>
    </row>
    <row r="138" spans="2:8" ht="16.5" thickBot="1">
      <c r="B138" s="1469"/>
      <c r="C138" s="1455" t="s">
        <v>1082</v>
      </c>
      <c r="D138" s="740"/>
      <c r="E138" s="741">
        <v>0</v>
      </c>
      <c r="F138" s="734">
        <v>150000</v>
      </c>
      <c r="G138" s="734">
        <v>0</v>
      </c>
      <c r="H138" s="734">
        <v>0</v>
      </c>
    </row>
    <row r="139" spans="2:8" ht="16.5" thickBot="1">
      <c r="B139" s="435"/>
      <c r="C139" s="1459" t="s">
        <v>612</v>
      </c>
      <c r="D139" s="1470"/>
      <c r="E139" s="1471">
        <f>SUM(E137:E138)</f>
        <v>0</v>
      </c>
      <c r="F139" s="1471">
        <f>SUM(F137:F138)</f>
        <v>800000</v>
      </c>
      <c r="G139" s="1471">
        <f>SUM(G137:G138)</f>
        <v>0</v>
      </c>
      <c r="H139" s="1471">
        <f>SUM(H137:H138)</f>
        <v>0</v>
      </c>
    </row>
    <row r="140" spans="2:8" ht="16.5" thickBot="1">
      <c r="B140" s="1675" t="s">
        <v>694</v>
      </c>
      <c r="C140" s="1676"/>
      <c r="D140" s="736"/>
      <c r="E140" s="742">
        <f>SUM(E139+E135+E57)</f>
        <v>3435689.3</v>
      </c>
      <c r="F140" s="742">
        <f>SUM(F139+F135+F57)</f>
        <v>28289808.3</v>
      </c>
      <c r="G140" s="742">
        <f>SUM(G139+G135+G57)</f>
        <v>38948854.5</v>
      </c>
      <c r="H140" s="742">
        <f>SUM(H139+H135+H57)</f>
        <v>45316800.3</v>
      </c>
    </row>
    <row r="141" spans="2:7" ht="15.75">
      <c r="B141" s="31"/>
      <c r="D141" s="213"/>
      <c r="E141" s="1456"/>
      <c r="F141" s="1456"/>
      <c r="G141" s="1456"/>
    </row>
    <row r="142" spans="2:7" ht="15.75">
      <c r="B142" s="1457"/>
      <c r="C142" s="1458"/>
      <c r="D142" s="213"/>
      <c r="E142" s="1456"/>
      <c r="F142" s="1456"/>
      <c r="G142" s="1456"/>
    </row>
    <row r="143" ht="15.75">
      <c r="B143" s="34"/>
    </row>
  </sheetData>
  <sheetProtection/>
  <mergeCells count="11">
    <mergeCell ref="C58:H58"/>
    <mergeCell ref="B5:H5"/>
    <mergeCell ref="B9:B10"/>
    <mergeCell ref="G9:G10"/>
    <mergeCell ref="H9:H10"/>
    <mergeCell ref="C11:H11"/>
    <mergeCell ref="B140:C140"/>
    <mergeCell ref="C9:C10"/>
    <mergeCell ref="D9:D10"/>
    <mergeCell ref="E9:E10"/>
    <mergeCell ref="F9:F10"/>
  </mergeCells>
  <printOptions/>
  <pageMargins left="0.15748031496062992" right="0.15748031496062992" top="0.984251968503937" bottom="0.984251968503937" header="0.5118110236220472" footer="0.5118110236220472"/>
  <pageSetup horizontalDpi="600" verticalDpi="600" orientation="portrait" scale="60" r:id="rId1"/>
</worksheet>
</file>

<file path=xl/worksheets/sheet26.xml><?xml version="1.0" encoding="utf-8"?>
<worksheet xmlns="http://schemas.openxmlformats.org/spreadsheetml/2006/main" xmlns:r="http://schemas.openxmlformats.org/officeDocument/2006/relationships">
  <sheetPr>
    <tabColor rgb="FFFF0000"/>
  </sheetPr>
  <dimension ref="A3:IV82"/>
  <sheetViews>
    <sheetView showGridLines="0" zoomScale="60" zoomScaleNormal="60" zoomScalePageLayoutView="0" workbookViewId="0" topLeftCell="A1">
      <selection activeCell="W42" sqref="W42"/>
    </sheetView>
  </sheetViews>
  <sheetFormatPr defaultColWidth="9.140625" defaultRowHeight="12.75"/>
  <cols>
    <col min="1" max="1" width="9.140625" style="18" customWidth="1"/>
    <col min="2" max="2" width="12.140625" style="18" customWidth="1"/>
    <col min="3" max="3" width="59.140625" style="18" customWidth="1"/>
    <col min="4" max="7" width="16.7109375" style="18" customWidth="1"/>
    <col min="8" max="8" width="41.7109375" style="18" customWidth="1"/>
    <col min="9" max="15" width="23.7109375" style="18" customWidth="1"/>
    <col min="16" max="16" width="3.00390625" style="18" customWidth="1"/>
    <col min="17" max="16384" width="9.140625" style="18" customWidth="1"/>
  </cols>
  <sheetData>
    <row r="2" s="19" customFormat="1" ht="14.25"/>
    <row r="3" spans="2:15" s="19" customFormat="1" ht="20.25">
      <c r="B3" s="51"/>
      <c r="C3" s="51"/>
      <c r="D3" s="51"/>
      <c r="E3" s="51"/>
      <c r="F3" s="51"/>
      <c r="G3" s="51"/>
      <c r="H3" s="51"/>
      <c r="I3" s="51"/>
      <c r="J3" s="51"/>
      <c r="K3" s="51"/>
      <c r="L3" s="51"/>
      <c r="M3" s="51"/>
      <c r="N3" s="51"/>
      <c r="O3" s="604" t="s">
        <v>707</v>
      </c>
    </row>
    <row r="4" spans="2:15" s="19" customFormat="1" ht="15.75">
      <c r="B4" s="51"/>
      <c r="C4" s="51"/>
      <c r="D4" s="51"/>
      <c r="E4" s="51"/>
      <c r="F4" s="51"/>
      <c r="G4" s="51"/>
      <c r="H4" s="51"/>
      <c r="I4" s="51"/>
      <c r="J4" s="51"/>
      <c r="K4" s="51"/>
      <c r="L4" s="51"/>
      <c r="M4" s="51"/>
      <c r="N4" s="51"/>
      <c r="O4" s="51"/>
    </row>
    <row r="5" spans="2:15" s="19" customFormat="1" ht="15.75">
      <c r="B5" s="1546" t="s">
        <v>795</v>
      </c>
      <c r="C5" s="1546"/>
      <c r="D5" s="1546"/>
      <c r="E5" s="1546"/>
      <c r="F5" s="1546"/>
      <c r="G5" s="1546"/>
      <c r="H5" s="1546"/>
      <c r="I5" s="1546"/>
      <c r="J5" s="1546"/>
      <c r="K5" s="1546"/>
      <c r="L5" s="1546"/>
      <c r="M5" s="1546"/>
      <c r="N5" s="1546"/>
      <c r="O5" s="1546"/>
    </row>
    <row r="6" spans="2:15" s="19" customFormat="1" ht="15" customHeight="1">
      <c r="B6" s="51"/>
      <c r="C6" s="13"/>
      <c r="D6" s="53"/>
      <c r="E6" s="53"/>
      <c r="F6" s="53"/>
      <c r="G6" s="53"/>
      <c r="H6" s="51"/>
      <c r="I6" s="51"/>
      <c r="J6" s="51"/>
      <c r="K6" s="51"/>
      <c r="L6" s="51"/>
      <c r="M6" s="51"/>
      <c r="N6" s="51"/>
      <c r="O6" s="51"/>
    </row>
    <row r="7" spans="2:15" s="19" customFormat="1" ht="16.5" thickBot="1">
      <c r="B7" s="51"/>
      <c r="C7" s="51"/>
      <c r="D7" s="51"/>
      <c r="E7" s="51"/>
      <c r="F7" s="51"/>
      <c r="G7" s="51"/>
      <c r="H7" s="51"/>
      <c r="I7" s="51"/>
      <c r="J7" s="51"/>
      <c r="K7" s="51"/>
      <c r="L7" s="51"/>
      <c r="M7" s="51"/>
      <c r="N7" s="54"/>
      <c r="O7" s="52" t="s">
        <v>514</v>
      </c>
    </row>
    <row r="8" spans="2:15" s="19" customFormat="1" ht="32.25" customHeight="1" thickBot="1">
      <c r="B8" s="1711" t="s">
        <v>2</v>
      </c>
      <c r="C8" s="1713" t="s">
        <v>796</v>
      </c>
      <c r="D8" s="1713" t="s">
        <v>85</v>
      </c>
      <c r="E8" s="1713" t="s">
        <v>86</v>
      </c>
      <c r="F8" s="1713" t="s">
        <v>87</v>
      </c>
      <c r="G8" s="1713" t="s">
        <v>798</v>
      </c>
      <c r="H8" s="1715" t="s">
        <v>569</v>
      </c>
      <c r="I8" s="1713" t="s">
        <v>570</v>
      </c>
      <c r="J8" s="1717" t="s">
        <v>799</v>
      </c>
      <c r="K8" s="1718"/>
      <c r="L8" s="1718"/>
      <c r="M8" s="1719"/>
      <c r="N8" s="1713" t="s">
        <v>800</v>
      </c>
      <c r="O8" s="1720" t="s">
        <v>801</v>
      </c>
    </row>
    <row r="9" spans="2:15" s="19" customFormat="1" ht="62.25" customHeight="1" thickBot="1">
      <c r="B9" s="1712"/>
      <c r="C9" s="1714"/>
      <c r="D9" s="1714"/>
      <c r="E9" s="1714"/>
      <c r="F9" s="1714"/>
      <c r="G9" s="1714"/>
      <c r="H9" s="1716"/>
      <c r="I9" s="1714"/>
      <c r="J9" s="62" t="s">
        <v>750</v>
      </c>
      <c r="K9" s="62" t="s">
        <v>751</v>
      </c>
      <c r="L9" s="62" t="s">
        <v>752</v>
      </c>
      <c r="M9" s="62" t="s">
        <v>753</v>
      </c>
      <c r="N9" s="1714"/>
      <c r="O9" s="1721"/>
    </row>
    <row r="10" spans="2:15" ht="16.5" customHeight="1">
      <c r="B10" s="1684">
        <v>1</v>
      </c>
      <c r="C10" s="1722" t="s">
        <v>1126</v>
      </c>
      <c r="D10" s="1687">
        <v>2018</v>
      </c>
      <c r="E10" s="1687">
        <v>2019</v>
      </c>
      <c r="F10" s="1687">
        <v>1564</v>
      </c>
      <c r="G10" s="1687">
        <v>1564</v>
      </c>
      <c r="H10" s="55" t="s">
        <v>81</v>
      </c>
      <c r="I10" s="320"/>
      <c r="J10" s="308"/>
      <c r="K10" s="308"/>
      <c r="L10" s="308"/>
      <c r="M10" s="308"/>
      <c r="N10" s="308"/>
      <c r="O10" s="309"/>
    </row>
    <row r="11" spans="2:15" ht="16.5" customHeight="1">
      <c r="B11" s="1685"/>
      <c r="C11" s="1723"/>
      <c r="D11" s="1688"/>
      <c r="E11" s="1688"/>
      <c r="F11" s="1688"/>
      <c r="G11" s="1688"/>
      <c r="H11" s="56" t="s">
        <v>82</v>
      </c>
      <c r="I11" s="321"/>
      <c r="J11" s="310"/>
      <c r="K11" s="310"/>
      <c r="L11" s="310"/>
      <c r="M11" s="310"/>
      <c r="N11" s="310"/>
      <c r="O11" s="311"/>
    </row>
    <row r="12" spans="2:15" ht="16.5" customHeight="1">
      <c r="B12" s="1685"/>
      <c r="C12" s="1723"/>
      <c r="D12" s="1688"/>
      <c r="E12" s="1688"/>
      <c r="F12" s="1688"/>
      <c r="G12" s="1688"/>
      <c r="H12" s="56" t="s">
        <v>708</v>
      </c>
      <c r="I12" s="321"/>
      <c r="J12" s="310"/>
      <c r="K12" s="310"/>
      <c r="L12" s="310"/>
      <c r="M12" s="310"/>
      <c r="N12" s="310"/>
      <c r="O12" s="311"/>
    </row>
    <row r="13" spans="2:16" ht="16.5" customHeight="1" thickBot="1">
      <c r="B13" s="1685"/>
      <c r="C13" s="1723"/>
      <c r="D13" s="1688"/>
      <c r="E13" s="1688"/>
      <c r="F13" s="1688"/>
      <c r="G13" s="1688"/>
      <c r="H13" s="57" t="s">
        <v>23</v>
      </c>
      <c r="I13" s="322"/>
      <c r="J13" s="312"/>
      <c r="K13" s="312"/>
      <c r="L13" s="312"/>
      <c r="M13" s="312"/>
      <c r="N13" s="312"/>
      <c r="O13" s="315"/>
      <c r="P13" s="437"/>
    </row>
    <row r="14" spans="2:16" ht="16.5" customHeight="1" thickBot="1">
      <c r="B14" s="1686"/>
      <c r="C14" s="1724"/>
      <c r="D14" s="1689"/>
      <c r="E14" s="1689"/>
      <c r="F14" s="1689"/>
      <c r="G14" s="1690"/>
      <c r="H14" s="723" t="s">
        <v>568</v>
      </c>
      <c r="I14" s="724"/>
      <c r="J14" s="442"/>
      <c r="K14" s="442"/>
      <c r="L14" s="442"/>
      <c r="M14" s="442"/>
      <c r="N14" s="442"/>
      <c r="O14" s="725"/>
      <c r="P14" s="437"/>
    </row>
    <row r="15" spans="2:16" ht="16.5" customHeight="1">
      <c r="B15" s="1684">
        <v>2</v>
      </c>
      <c r="C15" s="727" t="s">
        <v>1012</v>
      </c>
      <c r="D15" s="1687">
        <v>2019</v>
      </c>
      <c r="E15" s="1687">
        <v>2020</v>
      </c>
      <c r="F15" s="1687">
        <v>2280</v>
      </c>
      <c r="G15" s="1687">
        <v>2280</v>
      </c>
      <c r="H15" s="58" t="s">
        <v>81</v>
      </c>
      <c r="I15" s="323"/>
      <c r="J15" s="313"/>
      <c r="K15" s="313"/>
      <c r="L15" s="313"/>
      <c r="M15" s="313"/>
      <c r="N15" s="313"/>
      <c r="O15" s="722"/>
      <c r="P15" s="437"/>
    </row>
    <row r="16" spans="2:16" ht="16.5" customHeight="1">
      <c r="B16" s="1685"/>
      <c r="C16" s="728"/>
      <c r="D16" s="1688"/>
      <c r="E16" s="1688"/>
      <c r="F16" s="1688"/>
      <c r="G16" s="1688"/>
      <c r="H16" s="56" t="s">
        <v>82</v>
      </c>
      <c r="I16" s="321"/>
      <c r="J16" s="310"/>
      <c r="K16" s="310"/>
      <c r="L16" s="310"/>
      <c r="M16" s="310"/>
      <c r="N16" s="310"/>
      <c r="O16" s="721"/>
      <c r="P16" s="437"/>
    </row>
    <row r="17" spans="2:16" ht="16.5" customHeight="1">
      <c r="B17" s="1685"/>
      <c r="C17" s="728"/>
      <c r="D17" s="1688"/>
      <c r="E17" s="1688"/>
      <c r="F17" s="1688"/>
      <c r="G17" s="1688"/>
      <c r="H17" s="56" t="s">
        <v>708</v>
      </c>
      <c r="I17" s="321"/>
      <c r="J17" s="310"/>
      <c r="K17" s="310"/>
      <c r="L17" s="310"/>
      <c r="M17" s="310"/>
      <c r="N17" s="310"/>
      <c r="O17" s="721"/>
      <c r="P17" s="437"/>
    </row>
    <row r="18" spans="2:16" ht="16.5" customHeight="1" thickBot="1">
      <c r="B18" s="1685"/>
      <c r="C18" s="728"/>
      <c r="D18" s="1688"/>
      <c r="E18" s="1688"/>
      <c r="F18" s="1688"/>
      <c r="G18" s="1688"/>
      <c r="H18" s="59" t="s">
        <v>23</v>
      </c>
      <c r="I18" s="325"/>
      <c r="J18" s="318"/>
      <c r="K18" s="318"/>
      <c r="L18" s="318"/>
      <c r="M18" s="318"/>
      <c r="N18" s="318"/>
      <c r="O18" s="726"/>
      <c r="P18" s="437"/>
    </row>
    <row r="19" spans="2:16" ht="16.5" customHeight="1" thickBot="1">
      <c r="B19" s="1686"/>
      <c r="C19" s="729"/>
      <c r="D19" s="1689"/>
      <c r="E19" s="1689"/>
      <c r="F19" s="1689"/>
      <c r="G19" s="1690"/>
      <c r="H19" s="723" t="s">
        <v>568</v>
      </c>
      <c r="I19" s="724"/>
      <c r="J19" s="442"/>
      <c r="K19" s="442"/>
      <c r="L19" s="442"/>
      <c r="M19" s="442"/>
      <c r="N19" s="442"/>
      <c r="O19" s="725"/>
      <c r="P19" s="437"/>
    </row>
    <row r="20" spans="2:16" ht="16.5" customHeight="1">
      <c r="B20" s="1684">
        <v>3</v>
      </c>
      <c r="C20" s="727"/>
      <c r="D20" s="1687">
        <v>2019</v>
      </c>
      <c r="E20" s="1687">
        <v>2020</v>
      </c>
      <c r="F20" s="1687">
        <v>1639</v>
      </c>
      <c r="G20" s="1687">
        <v>1541</v>
      </c>
      <c r="H20" s="58" t="s">
        <v>81</v>
      </c>
      <c r="I20" s="323"/>
      <c r="J20" s="313"/>
      <c r="K20" s="313"/>
      <c r="L20" s="313"/>
      <c r="M20" s="313"/>
      <c r="N20" s="313"/>
      <c r="O20" s="722"/>
      <c r="P20" s="437"/>
    </row>
    <row r="21" spans="2:16" ht="16.5" customHeight="1">
      <c r="B21" s="1685"/>
      <c r="C21" s="728" t="s">
        <v>1127</v>
      </c>
      <c r="D21" s="1688"/>
      <c r="E21" s="1688"/>
      <c r="F21" s="1688"/>
      <c r="G21" s="1688"/>
      <c r="H21" s="56" t="s">
        <v>82</v>
      </c>
      <c r="I21" s="321"/>
      <c r="J21" s="310"/>
      <c r="K21" s="310"/>
      <c r="L21" s="310"/>
      <c r="M21" s="310"/>
      <c r="N21" s="310"/>
      <c r="O21" s="721"/>
      <c r="P21" s="437"/>
    </row>
    <row r="22" spans="2:16" ht="16.5" customHeight="1">
      <c r="B22" s="1685"/>
      <c r="C22" s="728"/>
      <c r="D22" s="1688"/>
      <c r="E22" s="1688"/>
      <c r="F22" s="1688"/>
      <c r="G22" s="1688"/>
      <c r="H22" s="56" t="s">
        <v>708</v>
      </c>
      <c r="I22" s="321">
        <v>98</v>
      </c>
      <c r="J22" s="310">
        <v>98</v>
      </c>
      <c r="K22" s="310"/>
      <c r="L22" s="310"/>
      <c r="M22" s="310"/>
      <c r="N22" s="310"/>
      <c r="O22" s="721"/>
      <c r="P22" s="437"/>
    </row>
    <row r="23" spans="2:16" ht="16.5" customHeight="1" thickBot="1">
      <c r="B23" s="1685"/>
      <c r="C23" s="728"/>
      <c r="D23" s="1688"/>
      <c r="E23" s="1688"/>
      <c r="F23" s="1688"/>
      <c r="G23" s="1688"/>
      <c r="H23" s="59" t="s">
        <v>23</v>
      </c>
      <c r="I23" s="325"/>
      <c r="J23" s="318"/>
      <c r="K23" s="318"/>
      <c r="L23" s="318"/>
      <c r="M23" s="318"/>
      <c r="N23" s="318"/>
      <c r="O23" s="726"/>
      <c r="P23" s="437"/>
    </row>
    <row r="24" spans="2:16" ht="16.5" customHeight="1" thickBot="1">
      <c r="B24" s="1686"/>
      <c r="C24" s="729"/>
      <c r="D24" s="1689"/>
      <c r="E24" s="1689"/>
      <c r="F24" s="1689"/>
      <c r="G24" s="1690"/>
      <c r="H24" s="723" t="s">
        <v>568</v>
      </c>
      <c r="I24" s="724"/>
      <c r="J24" s="442"/>
      <c r="K24" s="442"/>
      <c r="L24" s="442"/>
      <c r="M24" s="442"/>
      <c r="N24" s="442"/>
      <c r="O24" s="725"/>
      <c r="P24" s="437"/>
    </row>
    <row r="25" spans="2:16" ht="16.5" customHeight="1">
      <c r="B25" s="1697">
        <v>4</v>
      </c>
      <c r="C25" s="1700" t="s">
        <v>1249</v>
      </c>
      <c r="D25" s="1681">
        <v>2018</v>
      </c>
      <c r="E25" s="1681">
        <v>2020</v>
      </c>
      <c r="F25" s="1681">
        <v>427</v>
      </c>
      <c r="G25" s="1681">
        <v>863</v>
      </c>
      <c r="H25" s="58" t="s">
        <v>81</v>
      </c>
      <c r="I25" s="323"/>
      <c r="J25" s="313"/>
      <c r="K25" s="313"/>
      <c r="L25" s="313"/>
      <c r="M25" s="313"/>
      <c r="N25" s="313"/>
      <c r="O25" s="722"/>
      <c r="P25" s="437"/>
    </row>
    <row r="26" spans="2:16" ht="16.5" customHeight="1">
      <c r="B26" s="1698"/>
      <c r="C26" s="1701"/>
      <c r="D26" s="1682"/>
      <c r="E26" s="1682"/>
      <c r="F26" s="1682"/>
      <c r="G26" s="1682"/>
      <c r="H26" s="56" t="s">
        <v>82</v>
      </c>
      <c r="I26" s="321"/>
      <c r="J26" s="310"/>
      <c r="K26" s="310"/>
      <c r="L26" s="310"/>
      <c r="M26" s="310"/>
      <c r="N26" s="310"/>
      <c r="O26" s="721"/>
      <c r="P26" s="437"/>
    </row>
    <row r="27" spans="2:16" ht="16.5" customHeight="1">
      <c r="B27" s="1698"/>
      <c r="C27" s="1701"/>
      <c r="D27" s="1682"/>
      <c r="E27" s="1682"/>
      <c r="F27" s="1682"/>
      <c r="G27" s="1682"/>
      <c r="H27" s="56" t="s">
        <v>708</v>
      </c>
      <c r="I27" s="321">
        <v>180</v>
      </c>
      <c r="J27" s="310">
        <v>180</v>
      </c>
      <c r="K27" s="310"/>
      <c r="L27" s="310"/>
      <c r="M27" s="310"/>
      <c r="N27" s="310"/>
      <c r="O27" s="721"/>
      <c r="P27" s="437"/>
    </row>
    <row r="28" spans="2:16" ht="16.5" customHeight="1" thickBot="1">
      <c r="B28" s="1698"/>
      <c r="C28" s="1701"/>
      <c r="D28" s="1682"/>
      <c r="E28" s="1682"/>
      <c r="F28" s="1682"/>
      <c r="G28" s="1682"/>
      <c r="H28" s="59" t="s">
        <v>23</v>
      </c>
      <c r="I28" s="325"/>
      <c r="J28" s="318"/>
      <c r="K28" s="318"/>
      <c r="L28" s="318"/>
      <c r="M28" s="318"/>
      <c r="N28" s="318"/>
      <c r="O28" s="726"/>
      <c r="P28" s="437"/>
    </row>
    <row r="29" spans="2:16" ht="16.5" customHeight="1" thickBot="1">
      <c r="B29" s="1699"/>
      <c r="C29" s="1702"/>
      <c r="D29" s="1703"/>
      <c r="E29" s="1703"/>
      <c r="F29" s="1703"/>
      <c r="G29" s="1683"/>
      <c r="H29" s="723" t="s">
        <v>568</v>
      </c>
      <c r="I29" s="724"/>
      <c r="J29" s="442"/>
      <c r="K29" s="442"/>
      <c r="L29" s="442"/>
      <c r="M29" s="442"/>
      <c r="N29" s="442"/>
      <c r="O29" s="725"/>
      <c r="P29" s="437"/>
    </row>
    <row r="30" spans="2:16" ht="16.5" customHeight="1">
      <c r="B30" s="1684">
        <v>5</v>
      </c>
      <c r="C30" s="1691" t="s">
        <v>1128</v>
      </c>
      <c r="D30" s="1687">
        <v>2018</v>
      </c>
      <c r="E30" s="1687">
        <v>2019</v>
      </c>
      <c r="F30" s="1687">
        <v>1000</v>
      </c>
      <c r="G30" s="1687">
        <v>1000</v>
      </c>
      <c r="H30" s="58" t="s">
        <v>81</v>
      </c>
      <c r="I30" s="323"/>
      <c r="J30" s="313"/>
      <c r="K30" s="313"/>
      <c r="L30" s="313"/>
      <c r="M30" s="313"/>
      <c r="N30" s="313"/>
      <c r="O30" s="722"/>
      <c r="P30" s="437"/>
    </row>
    <row r="31" spans="2:16" ht="16.5" customHeight="1">
      <c r="B31" s="1685"/>
      <c r="C31" s="1692"/>
      <c r="D31" s="1688"/>
      <c r="E31" s="1688"/>
      <c r="F31" s="1688"/>
      <c r="G31" s="1688"/>
      <c r="H31" s="56" t="s">
        <v>82</v>
      </c>
      <c r="I31" s="321"/>
      <c r="J31" s="310"/>
      <c r="K31" s="310"/>
      <c r="L31" s="310"/>
      <c r="M31" s="310"/>
      <c r="N31" s="310"/>
      <c r="O31" s="721"/>
      <c r="P31" s="437"/>
    </row>
    <row r="32" spans="2:16" ht="16.5" customHeight="1">
      <c r="B32" s="1685"/>
      <c r="C32" s="1692"/>
      <c r="D32" s="1688"/>
      <c r="E32" s="1688"/>
      <c r="F32" s="1688"/>
      <c r="G32" s="1688"/>
      <c r="H32" s="56" t="s">
        <v>708</v>
      </c>
      <c r="I32" s="321"/>
      <c r="J32" s="310"/>
      <c r="K32" s="310"/>
      <c r="L32" s="310"/>
      <c r="M32" s="310"/>
      <c r="N32" s="310"/>
      <c r="O32" s="721"/>
      <c r="P32" s="437"/>
    </row>
    <row r="33" spans="2:16" ht="16.5" customHeight="1" thickBot="1">
      <c r="B33" s="1685"/>
      <c r="C33" s="1692"/>
      <c r="D33" s="1688"/>
      <c r="E33" s="1688"/>
      <c r="F33" s="1688"/>
      <c r="G33" s="1688"/>
      <c r="H33" s="59" t="s">
        <v>23</v>
      </c>
      <c r="I33" s="325"/>
      <c r="J33" s="318"/>
      <c r="K33" s="318"/>
      <c r="L33" s="318"/>
      <c r="M33" s="318"/>
      <c r="N33" s="318"/>
      <c r="O33" s="726"/>
      <c r="P33" s="437"/>
    </row>
    <row r="34" spans="2:16" ht="16.5" customHeight="1" thickBot="1">
      <c r="B34" s="1686"/>
      <c r="C34" s="1693"/>
      <c r="D34" s="1689"/>
      <c r="E34" s="1689"/>
      <c r="F34" s="1689"/>
      <c r="G34" s="1690"/>
      <c r="H34" s="723" t="s">
        <v>568</v>
      </c>
      <c r="I34" s="724"/>
      <c r="J34" s="442"/>
      <c r="K34" s="442"/>
      <c r="L34" s="442"/>
      <c r="M34" s="442"/>
      <c r="N34" s="442"/>
      <c r="O34" s="725"/>
      <c r="P34" s="437"/>
    </row>
    <row r="35" spans="2:15" ht="16.5" customHeight="1">
      <c r="B35" s="1684">
        <v>6</v>
      </c>
      <c r="C35" s="1694" t="s">
        <v>1129</v>
      </c>
      <c r="D35" s="1687">
        <v>2018</v>
      </c>
      <c r="E35" s="1687">
        <v>2019</v>
      </c>
      <c r="F35" s="1687">
        <v>14603</v>
      </c>
      <c r="G35" s="1687">
        <v>14603</v>
      </c>
      <c r="H35" s="58" t="s">
        <v>81</v>
      </c>
      <c r="I35" s="323"/>
      <c r="J35" s="313"/>
      <c r="K35" s="313"/>
      <c r="L35" s="313"/>
      <c r="M35" s="313"/>
      <c r="N35" s="313"/>
      <c r="O35" s="314"/>
    </row>
    <row r="36" spans="2:15" ht="16.5" customHeight="1">
      <c r="B36" s="1685"/>
      <c r="C36" s="1695"/>
      <c r="D36" s="1688"/>
      <c r="E36" s="1688"/>
      <c r="F36" s="1688"/>
      <c r="G36" s="1688"/>
      <c r="H36" s="56" t="s">
        <v>82</v>
      </c>
      <c r="I36" s="321"/>
      <c r="J36" s="310"/>
      <c r="K36" s="310"/>
      <c r="L36" s="310"/>
      <c r="M36" s="310"/>
      <c r="N36" s="310"/>
      <c r="O36" s="311"/>
    </row>
    <row r="37" spans="2:15" ht="16.5" customHeight="1">
      <c r="B37" s="1685"/>
      <c r="C37" s="1695"/>
      <c r="D37" s="1688"/>
      <c r="E37" s="1688"/>
      <c r="F37" s="1688"/>
      <c r="G37" s="1688"/>
      <c r="H37" s="56" t="s">
        <v>708</v>
      </c>
      <c r="I37" s="321"/>
      <c r="J37" s="310"/>
      <c r="K37" s="310"/>
      <c r="L37" s="310"/>
      <c r="M37" s="310"/>
      <c r="N37" s="310"/>
      <c r="O37" s="311"/>
    </row>
    <row r="38" spans="2:16" ht="16.5" customHeight="1" thickBot="1">
      <c r="B38" s="1685"/>
      <c r="C38" s="1695"/>
      <c r="D38" s="1688"/>
      <c r="E38" s="1688"/>
      <c r="F38" s="1688"/>
      <c r="G38" s="1688"/>
      <c r="H38" s="57" t="s">
        <v>23</v>
      </c>
      <c r="I38" s="322"/>
      <c r="J38" s="312"/>
      <c r="K38" s="312"/>
      <c r="L38" s="312"/>
      <c r="M38" s="312"/>
      <c r="N38" s="312"/>
      <c r="O38" s="315"/>
      <c r="P38" s="437"/>
    </row>
    <row r="39" spans="2:16" ht="16.5" customHeight="1" thickBot="1">
      <c r="B39" s="1686"/>
      <c r="C39" s="1696"/>
      <c r="D39" s="1689"/>
      <c r="E39" s="1689"/>
      <c r="F39" s="1689"/>
      <c r="G39" s="1689"/>
      <c r="H39" s="438" t="s">
        <v>568</v>
      </c>
      <c r="I39" s="324"/>
      <c r="J39" s="316"/>
      <c r="K39" s="316"/>
      <c r="L39" s="316"/>
      <c r="M39" s="316"/>
      <c r="N39" s="316"/>
      <c r="O39" s="317"/>
      <c r="P39" s="437"/>
    </row>
    <row r="40" spans="2:15" ht="16.5" customHeight="1">
      <c r="B40" s="1684">
        <v>7</v>
      </c>
      <c r="C40" s="730"/>
      <c r="D40" s="1687">
        <v>2018</v>
      </c>
      <c r="E40" s="1687">
        <v>2019</v>
      </c>
      <c r="F40" s="1687">
        <v>585</v>
      </c>
      <c r="G40" s="1687">
        <v>585</v>
      </c>
      <c r="H40" s="58" t="s">
        <v>81</v>
      </c>
      <c r="I40" s="323"/>
      <c r="J40" s="313"/>
      <c r="K40" s="313"/>
      <c r="L40" s="313"/>
      <c r="M40" s="313"/>
      <c r="N40" s="313"/>
      <c r="O40" s="314"/>
    </row>
    <row r="41" spans="2:15" ht="16.5" customHeight="1">
      <c r="B41" s="1685"/>
      <c r="C41" s="731"/>
      <c r="D41" s="1688"/>
      <c r="E41" s="1688"/>
      <c r="F41" s="1688"/>
      <c r="G41" s="1688"/>
      <c r="H41" s="56" t="s">
        <v>82</v>
      </c>
      <c r="I41" s="321"/>
      <c r="J41" s="310"/>
      <c r="K41" s="310"/>
      <c r="L41" s="310"/>
      <c r="M41" s="310"/>
      <c r="N41" s="310"/>
      <c r="O41" s="311"/>
    </row>
    <row r="42" spans="2:15" ht="16.5" customHeight="1">
      <c r="B42" s="1685"/>
      <c r="C42" s="731" t="s">
        <v>1130</v>
      </c>
      <c r="D42" s="1688"/>
      <c r="E42" s="1688"/>
      <c r="F42" s="1688"/>
      <c r="G42" s="1688"/>
      <c r="H42" s="56" t="s">
        <v>708</v>
      </c>
      <c r="I42" s="321"/>
      <c r="J42" s="310"/>
      <c r="K42" s="310"/>
      <c r="L42" s="310"/>
      <c r="M42" s="310"/>
      <c r="N42" s="310"/>
      <c r="O42" s="311"/>
    </row>
    <row r="43" spans="2:15" ht="16.5" customHeight="1" thickBot="1">
      <c r="B43" s="1685"/>
      <c r="C43" s="731"/>
      <c r="D43" s="1688"/>
      <c r="E43" s="1688"/>
      <c r="F43" s="1688"/>
      <c r="G43" s="1688"/>
      <c r="H43" s="57" t="s">
        <v>23</v>
      </c>
      <c r="I43" s="322"/>
      <c r="J43" s="312"/>
      <c r="K43" s="312"/>
      <c r="L43" s="312"/>
      <c r="M43" s="312"/>
      <c r="N43" s="312"/>
      <c r="O43" s="315"/>
    </row>
    <row r="44" spans="2:16" ht="16.5" customHeight="1" thickBot="1">
      <c r="B44" s="1686"/>
      <c r="C44" s="732"/>
      <c r="D44" s="1689"/>
      <c r="E44" s="1689"/>
      <c r="F44" s="1689"/>
      <c r="G44" s="1689"/>
      <c r="H44" s="438" t="s">
        <v>568</v>
      </c>
      <c r="I44" s="322"/>
      <c r="J44" s="312"/>
      <c r="K44" s="312"/>
      <c r="L44" s="316"/>
      <c r="M44" s="316"/>
      <c r="N44" s="316"/>
      <c r="O44" s="317"/>
      <c r="P44" s="437"/>
    </row>
    <row r="45" spans="2:15" ht="16.5" customHeight="1">
      <c r="B45" s="1684">
        <v>8</v>
      </c>
      <c r="C45" s="730"/>
      <c r="D45" s="1687">
        <v>2020</v>
      </c>
      <c r="E45" s="1687">
        <v>2020</v>
      </c>
      <c r="F45" s="1687">
        <v>700</v>
      </c>
      <c r="G45" s="1687"/>
      <c r="H45" s="55" t="s">
        <v>81</v>
      </c>
      <c r="I45" s="320"/>
      <c r="J45" s="308"/>
      <c r="K45" s="308"/>
      <c r="L45" s="308"/>
      <c r="M45" s="308"/>
      <c r="N45" s="308"/>
      <c r="O45" s="309"/>
    </row>
    <row r="46" spans="2:15" ht="16.5" customHeight="1">
      <c r="B46" s="1685"/>
      <c r="C46" s="731"/>
      <c r="D46" s="1688"/>
      <c r="E46" s="1688"/>
      <c r="F46" s="1688"/>
      <c r="G46" s="1688"/>
      <c r="H46" s="56" t="s">
        <v>82</v>
      </c>
      <c r="I46" s="321"/>
      <c r="J46" s="310"/>
      <c r="K46" s="310"/>
      <c r="L46" s="310"/>
      <c r="M46" s="310"/>
      <c r="N46" s="310"/>
      <c r="O46" s="311"/>
    </row>
    <row r="47" spans="2:15" ht="16.5" customHeight="1">
      <c r="B47" s="1685"/>
      <c r="C47" s="731" t="s">
        <v>1167</v>
      </c>
      <c r="D47" s="1688"/>
      <c r="E47" s="1688"/>
      <c r="F47" s="1688"/>
      <c r="G47" s="1688"/>
      <c r="H47" s="56" t="s">
        <v>708</v>
      </c>
      <c r="I47" s="321">
        <v>700</v>
      </c>
      <c r="J47" s="310"/>
      <c r="K47" s="310"/>
      <c r="L47" s="310">
        <v>700</v>
      </c>
      <c r="M47" s="310"/>
      <c r="N47" s="310"/>
      <c r="O47" s="311"/>
    </row>
    <row r="48" spans="2:15" ht="16.5" customHeight="1" thickBot="1">
      <c r="B48" s="1685"/>
      <c r="C48" s="731"/>
      <c r="D48" s="1688"/>
      <c r="E48" s="1688"/>
      <c r="F48" s="1688"/>
      <c r="G48" s="1688"/>
      <c r="H48" s="244" t="s">
        <v>23</v>
      </c>
      <c r="I48" s="324"/>
      <c r="J48" s="316"/>
      <c r="K48" s="316"/>
      <c r="L48" s="316"/>
      <c r="M48" s="316"/>
      <c r="N48" s="316"/>
      <c r="O48" s="317"/>
    </row>
    <row r="49" spans="2:16" ht="16.5" customHeight="1" thickBot="1">
      <c r="B49" s="1686"/>
      <c r="C49" s="732"/>
      <c r="D49" s="1689"/>
      <c r="E49" s="1689"/>
      <c r="F49" s="1689"/>
      <c r="G49" s="1689"/>
      <c r="H49" s="438" t="s">
        <v>568</v>
      </c>
      <c r="I49" s="322"/>
      <c r="J49" s="312"/>
      <c r="K49" s="312"/>
      <c r="L49" s="316"/>
      <c r="M49" s="316"/>
      <c r="N49" s="316"/>
      <c r="O49" s="317"/>
      <c r="P49" s="437"/>
    </row>
    <row r="50" spans="2:15" ht="16.5" customHeight="1">
      <c r="B50" s="1684">
        <v>9</v>
      </c>
      <c r="C50" s="730" t="s">
        <v>1168</v>
      </c>
      <c r="D50" s="1687">
        <v>2020</v>
      </c>
      <c r="E50" s="1687">
        <v>2020</v>
      </c>
      <c r="F50" s="1687">
        <v>1700</v>
      </c>
      <c r="G50" s="1687"/>
      <c r="H50" s="58" t="s">
        <v>81</v>
      </c>
      <c r="I50" s="323"/>
      <c r="J50" s="313"/>
      <c r="K50" s="313"/>
      <c r="L50" s="313"/>
      <c r="M50" s="313"/>
      <c r="N50" s="313"/>
      <c r="O50" s="314"/>
    </row>
    <row r="51" spans="2:15" ht="16.5" customHeight="1">
      <c r="B51" s="1685"/>
      <c r="C51" s="731"/>
      <c r="D51" s="1688"/>
      <c r="E51" s="1688"/>
      <c r="F51" s="1688"/>
      <c r="G51" s="1688"/>
      <c r="H51" s="56" t="s">
        <v>82</v>
      </c>
      <c r="I51" s="321"/>
      <c r="J51" s="310"/>
      <c r="K51" s="310"/>
      <c r="L51" s="310"/>
      <c r="M51" s="310"/>
      <c r="N51" s="310"/>
      <c r="O51" s="311"/>
    </row>
    <row r="52" spans="2:15" ht="16.5" customHeight="1">
      <c r="B52" s="1685"/>
      <c r="C52" s="731"/>
      <c r="D52" s="1688"/>
      <c r="E52" s="1688"/>
      <c r="F52" s="1688"/>
      <c r="G52" s="1688"/>
      <c r="H52" s="59" t="s">
        <v>708</v>
      </c>
      <c r="I52" s="325">
        <v>1700</v>
      </c>
      <c r="J52" s="318"/>
      <c r="K52" s="318">
        <v>1700</v>
      </c>
      <c r="L52" s="318"/>
      <c r="M52" s="318"/>
      <c r="N52" s="318"/>
      <c r="O52" s="319"/>
    </row>
    <row r="53" spans="2:16" ht="16.5" customHeight="1" thickBot="1">
      <c r="B53" s="1685"/>
      <c r="C53" s="732"/>
      <c r="D53" s="1688"/>
      <c r="E53" s="1688"/>
      <c r="F53" s="1688"/>
      <c r="G53" s="1688"/>
      <c r="H53" s="57" t="s">
        <v>23</v>
      </c>
      <c r="I53" s="322"/>
      <c r="J53" s="312"/>
      <c r="K53" s="312"/>
      <c r="L53" s="312"/>
      <c r="M53" s="312"/>
      <c r="N53" s="312"/>
      <c r="O53" s="315"/>
      <c r="P53" s="437"/>
    </row>
    <row r="54" spans="1:15" ht="16.5" customHeight="1">
      <c r="A54" s="444"/>
      <c r="B54" s="1684">
        <v>10</v>
      </c>
      <c r="C54" s="730" t="s">
        <v>1169</v>
      </c>
      <c r="D54" s="1687">
        <v>2020</v>
      </c>
      <c r="E54" s="1687">
        <v>2020</v>
      </c>
      <c r="F54" s="1687">
        <v>1250</v>
      </c>
      <c r="G54" s="1687"/>
      <c r="H54" s="55" t="s">
        <v>81</v>
      </c>
      <c r="I54" s="320"/>
      <c r="J54" s="308"/>
      <c r="K54" s="308"/>
      <c r="L54" s="308"/>
      <c r="M54" s="308"/>
      <c r="N54" s="308"/>
      <c r="O54" s="309"/>
    </row>
    <row r="55" spans="1:15" ht="16.5" customHeight="1">
      <c r="A55" s="444"/>
      <c r="B55" s="1685"/>
      <c r="C55" s="731"/>
      <c r="D55" s="1688"/>
      <c r="E55" s="1688"/>
      <c r="F55" s="1688"/>
      <c r="G55" s="1688"/>
      <c r="H55" s="56" t="s">
        <v>82</v>
      </c>
      <c r="I55" s="321"/>
      <c r="J55" s="310"/>
      <c r="K55" s="310"/>
      <c r="L55" s="310"/>
      <c r="M55" s="310"/>
      <c r="N55" s="310"/>
      <c r="O55" s="311"/>
    </row>
    <row r="56" spans="1:15" ht="16.5" customHeight="1">
      <c r="A56" s="444"/>
      <c r="B56" s="1685"/>
      <c r="C56" s="731"/>
      <c r="D56" s="1688"/>
      <c r="E56" s="1688"/>
      <c r="F56" s="1688"/>
      <c r="G56" s="1688"/>
      <c r="H56" s="56" t="s">
        <v>708</v>
      </c>
      <c r="I56" s="321">
        <v>1250</v>
      </c>
      <c r="J56" s="310"/>
      <c r="K56" s="310"/>
      <c r="L56" s="439">
        <v>1250</v>
      </c>
      <c r="M56" s="310"/>
      <c r="N56" s="439"/>
      <c r="O56" s="311"/>
    </row>
    <row r="57" spans="1:15" ht="16.5" customHeight="1" thickBot="1">
      <c r="A57" s="444"/>
      <c r="B57" s="1685"/>
      <c r="C57" s="731"/>
      <c r="D57" s="1688"/>
      <c r="E57" s="1688"/>
      <c r="F57" s="1688"/>
      <c r="G57" s="1688"/>
      <c r="H57" s="243" t="s">
        <v>23</v>
      </c>
      <c r="I57" s="326"/>
      <c r="J57" s="312"/>
      <c r="K57" s="312"/>
      <c r="L57" s="312"/>
      <c r="M57" s="312"/>
      <c r="N57" s="440"/>
      <c r="O57" s="315"/>
    </row>
    <row r="58" spans="1:256" s="33" customFormat="1" ht="16.5" customHeight="1" thickBot="1">
      <c r="A58" s="444"/>
      <c r="B58" s="1686"/>
      <c r="C58" s="732"/>
      <c r="D58" s="1689"/>
      <c r="E58" s="1689"/>
      <c r="F58" s="1689"/>
      <c r="G58" s="1689"/>
      <c r="H58" s="441" t="s">
        <v>568</v>
      </c>
      <c r="I58" s="322"/>
      <c r="J58" s="312"/>
      <c r="K58" s="312"/>
      <c r="L58" s="316"/>
      <c r="M58" s="316"/>
      <c r="N58" s="442"/>
      <c r="O58" s="443"/>
      <c r="P58" s="437"/>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c r="IL58" s="18"/>
      <c r="IM58" s="18"/>
      <c r="IN58" s="18"/>
      <c r="IO58" s="18"/>
      <c r="IP58" s="18"/>
      <c r="IQ58" s="18"/>
      <c r="IR58" s="18"/>
      <c r="IS58" s="18"/>
      <c r="IT58" s="18"/>
      <c r="IU58" s="18"/>
      <c r="IV58" s="18"/>
    </row>
    <row r="59" spans="1:15" ht="16.5" customHeight="1">
      <c r="A59" s="444"/>
      <c r="B59" s="1684">
        <v>11</v>
      </c>
      <c r="C59" s="1704" t="s">
        <v>1126</v>
      </c>
      <c r="D59" s="1687">
        <v>2020</v>
      </c>
      <c r="E59" s="1687">
        <v>2020</v>
      </c>
      <c r="F59" s="1687">
        <v>680</v>
      </c>
      <c r="G59" s="1687"/>
      <c r="H59" s="55" t="s">
        <v>81</v>
      </c>
      <c r="I59" s="320"/>
      <c r="J59" s="308"/>
      <c r="K59" s="308"/>
      <c r="L59" s="308"/>
      <c r="M59" s="308"/>
      <c r="N59" s="308"/>
      <c r="O59" s="309"/>
    </row>
    <row r="60" spans="1:15" ht="16.5" customHeight="1">
      <c r="A60" s="444"/>
      <c r="B60" s="1685"/>
      <c r="C60" s="1705"/>
      <c r="D60" s="1688"/>
      <c r="E60" s="1688"/>
      <c r="F60" s="1688"/>
      <c r="G60" s="1688"/>
      <c r="H60" s="56" t="s">
        <v>82</v>
      </c>
      <c r="I60" s="321"/>
      <c r="J60" s="310"/>
      <c r="K60" s="310"/>
      <c r="L60" s="310"/>
      <c r="M60" s="310"/>
      <c r="N60" s="310"/>
      <c r="O60" s="311"/>
    </row>
    <row r="61" spans="1:15" ht="16.5" customHeight="1">
      <c r="A61" s="444"/>
      <c r="B61" s="1685"/>
      <c r="C61" s="1705"/>
      <c r="D61" s="1688"/>
      <c r="E61" s="1688"/>
      <c r="F61" s="1688"/>
      <c r="G61" s="1688"/>
      <c r="H61" s="56" t="s">
        <v>708</v>
      </c>
      <c r="I61" s="321">
        <v>827</v>
      </c>
      <c r="J61" s="310"/>
      <c r="K61" s="310">
        <v>827</v>
      </c>
      <c r="L61" s="439"/>
      <c r="M61" s="310"/>
      <c r="N61" s="439"/>
      <c r="O61" s="311"/>
    </row>
    <row r="62" spans="1:15" ht="16.5" customHeight="1" thickBot="1">
      <c r="A62" s="444"/>
      <c r="B62" s="1685"/>
      <c r="C62" s="1705"/>
      <c r="D62" s="1688"/>
      <c r="E62" s="1688"/>
      <c r="F62" s="1688"/>
      <c r="G62" s="1688"/>
      <c r="H62" s="243" t="s">
        <v>23</v>
      </c>
      <c r="I62" s="326"/>
      <c r="J62" s="312"/>
      <c r="K62" s="312"/>
      <c r="L62" s="312"/>
      <c r="M62" s="312"/>
      <c r="N62" s="440"/>
      <c r="O62" s="315"/>
    </row>
    <row r="63" spans="1:256" s="33" customFormat="1" ht="16.5" customHeight="1" thickBot="1">
      <c r="A63" s="444"/>
      <c r="B63" s="1686"/>
      <c r="C63" s="1706"/>
      <c r="D63" s="1689"/>
      <c r="E63" s="1689"/>
      <c r="F63" s="1689"/>
      <c r="G63" s="1689"/>
      <c r="H63" s="441" t="s">
        <v>568</v>
      </c>
      <c r="I63" s="322"/>
      <c r="J63" s="312"/>
      <c r="K63" s="312"/>
      <c r="L63" s="316"/>
      <c r="M63" s="316"/>
      <c r="N63" s="442"/>
      <c r="O63" s="443"/>
      <c r="P63" s="437"/>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row>
    <row r="64" spans="1:15" ht="16.5" customHeight="1">
      <c r="A64" s="444"/>
      <c r="B64" s="1684">
        <v>12</v>
      </c>
      <c r="C64" s="1707" t="s">
        <v>1170</v>
      </c>
      <c r="D64" s="1687">
        <v>2020</v>
      </c>
      <c r="E64" s="1687">
        <v>2020</v>
      </c>
      <c r="F64" s="1687">
        <v>6732</v>
      </c>
      <c r="G64" s="1687"/>
      <c r="H64" s="55" t="s">
        <v>81</v>
      </c>
      <c r="I64" s="320"/>
      <c r="J64" s="308"/>
      <c r="K64" s="308"/>
      <c r="L64" s="308"/>
      <c r="M64" s="308"/>
      <c r="N64" s="308"/>
      <c r="O64" s="309"/>
    </row>
    <row r="65" spans="1:15" ht="16.5" customHeight="1">
      <c r="A65" s="444"/>
      <c r="B65" s="1685"/>
      <c r="C65" s="1708"/>
      <c r="D65" s="1688"/>
      <c r="E65" s="1688"/>
      <c r="F65" s="1688"/>
      <c r="G65" s="1688"/>
      <c r="H65" s="56" t="s">
        <v>82</v>
      </c>
      <c r="I65" s="321"/>
      <c r="J65" s="310"/>
      <c r="K65" s="310"/>
      <c r="L65" s="310"/>
      <c r="M65" s="310"/>
      <c r="N65" s="310"/>
      <c r="O65" s="311"/>
    </row>
    <row r="66" spans="1:15" ht="16.5" customHeight="1">
      <c r="A66" s="444"/>
      <c r="B66" s="1685"/>
      <c r="C66" s="1708"/>
      <c r="D66" s="1688"/>
      <c r="E66" s="1688"/>
      <c r="F66" s="1688"/>
      <c r="G66" s="1688"/>
      <c r="H66" s="56" t="s">
        <v>708</v>
      </c>
      <c r="I66" s="321">
        <v>6732</v>
      </c>
      <c r="J66" s="310"/>
      <c r="K66" s="310">
        <v>6732</v>
      </c>
      <c r="L66" s="439"/>
      <c r="M66" s="310"/>
      <c r="N66" s="439"/>
      <c r="O66" s="311"/>
    </row>
    <row r="67" spans="1:15" ht="16.5" customHeight="1" thickBot="1">
      <c r="A67" s="444"/>
      <c r="B67" s="1685"/>
      <c r="C67" s="1708"/>
      <c r="D67" s="1688"/>
      <c r="E67" s="1688"/>
      <c r="F67" s="1688"/>
      <c r="G67" s="1688"/>
      <c r="H67" s="243" t="s">
        <v>23</v>
      </c>
      <c r="I67" s="326"/>
      <c r="J67" s="312"/>
      <c r="K67" s="312"/>
      <c r="L67" s="312"/>
      <c r="M67" s="312"/>
      <c r="N67" s="440"/>
      <c r="O67" s="315"/>
    </row>
    <row r="68" spans="1:256" s="33" customFormat="1" ht="16.5" customHeight="1" thickBot="1">
      <c r="A68" s="444"/>
      <c r="B68" s="1686"/>
      <c r="C68" s="1709"/>
      <c r="D68" s="1689"/>
      <c r="E68" s="1689"/>
      <c r="F68" s="1689"/>
      <c r="G68" s="1689"/>
      <c r="H68" s="441" t="s">
        <v>568</v>
      </c>
      <c r="I68" s="322"/>
      <c r="J68" s="312"/>
      <c r="K68" s="312"/>
      <c r="L68" s="316"/>
      <c r="M68" s="316"/>
      <c r="N68" s="442"/>
      <c r="O68" s="443"/>
      <c r="P68" s="437"/>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c r="IK68" s="18"/>
      <c r="IL68" s="18"/>
      <c r="IM68" s="18"/>
      <c r="IN68" s="18"/>
      <c r="IO68" s="18"/>
      <c r="IP68" s="18"/>
      <c r="IQ68" s="18"/>
      <c r="IR68" s="18"/>
      <c r="IS68" s="18"/>
      <c r="IT68" s="18"/>
      <c r="IU68" s="18"/>
      <c r="IV68" s="18"/>
    </row>
    <row r="69" spans="1:15" ht="16.5" customHeight="1">
      <c r="A69" s="444"/>
      <c r="B69" s="1684">
        <v>13</v>
      </c>
      <c r="C69" s="1707" t="s">
        <v>1171</v>
      </c>
      <c r="D69" s="1687">
        <v>2020</v>
      </c>
      <c r="E69" s="1687">
        <v>2020</v>
      </c>
      <c r="F69" s="1687">
        <v>700</v>
      </c>
      <c r="G69" s="1687"/>
      <c r="H69" s="55" t="s">
        <v>81</v>
      </c>
      <c r="I69" s="320"/>
      <c r="J69" s="308"/>
      <c r="K69" s="308"/>
      <c r="L69" s="308"/>
      <c r="M69" s="308"/>
      <c r="N69" s="308"/>
      <c r="O69" s="309"/>
    </row>
    <row r="70" spans="1:15" ht="16.5" customHeight="1">
      <c r="A70" s="444"/>
      <c r="B70" s="1685"/>
      <c r="C70" s="1708"/>
      <c r="D70" s="1688"/>
      <c r="E70" s="1688"/>
      <c r="F70" s="1688"/>
      <c r="G70" s="1688"/>
      <c r="H70" s="56" t="s">
        <v>82</v>
      </c>
      <c r="I70" s="321"/>
      <c r="J70" s="310"/>
      <c r="K70" s="310"/>
      <c r="L70" s="310"/>
      <c r="M70" s="310"/>
      <c r="N70" s="310"/>
      <c r="O70" s="311"/>
    </row>
    <row r="71" spans="1:15" ht="16.5" customHeight="1">
      <c r="A71" s="444"/>
      <c r="B71" s="1685"/>
      <c r="C71" s="1708"/>
      <c r="D71" s="1688"/>
      <c r="E71" s="1688"/>
      <c r="F71" s="1688"/>
      <c r="G71" s="1688"/>
      <c r="H71" s="56" t="s">
        <v>708</v>
      </c>
      <c r="I71" s="321">
        <v>700</v>
      </c>
      <c r="J71" s="310"/>
      <c r="K71" s="310">
        <v>700</v>
      </c>
      <c r="L71" s="439"/>
      <c r="M71" s="310"/>
      <c r="N71" s="439"/>
      <c r="O71" s="311"/>
    </row>
    <row r="72" spans="1:15" ht="16.5" customHeight="1" thickBot="1">
      <c r="A72" s="444"/>
      <c r="B72" s="1685"/>
      <c r="C72" s="1708"/>
      <c r="D72" s="1688"/>
      <c r="E72" s="1688"/>
      <c r="F72" s="1688"/>
      <c r="G72" s="1688"/>
      <c r="H72" s="243" t="s">
        <v>23</v>
      </c>
      <c r="I72" s="326"/>
      <c r="J72" s="312"/>
      <c r="K72" s="312"/>
      <c r="L72" s="312"/>
      <c r="M72" s="312"/>
      <c r="N72" s="440"/>
      <c r="O72" s="315"/>
    </row>
    <row r="73" spans="1:256" s="33" customFormat="1" ht="16.5" customHeight="1" thickBot="1">
      <c r="A73" s="444"/>
      <c r="B73" s="1686"/>
      <c r="C73" s="1709"/>
      <c r="D73" s="1689"/>
      <c r="E73" s="1689"/>
      <c r="F73" s="1689"/>
      <c r="G73" s="1689"/>
      <c r="H73" s="441" t="s">
        <v>568</v>
      </c>
      <c r="I73" s="322">
        <f>I71+I66+I61+I56+I52+I47+I27+I22+I17</f>
        <v>12187</v>
      </c>
      <c r="J73" s="322">
        <f>J71+J66+J61+J56+J52+J47+J27+J22+J17</f>
        <v>278</v>
      </c>
      <c r="K73" s="322">
        <f>K71+K66+K61+K56+K52+K47+K27+K22+K17</f>
        <v>9959</v>
      </c>
      <c r="L73" s="322">
        <f>L71+L66+L61+L56+L52+L47+L27+L22+L17</f>
        <v>1950</v>
      </c>
      <c r="M73" s="316"/>
      <c r="N73" s="442"/>
      <c r="O73" s="443"/>
      <c r="P73" s="437"/>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18"/>
      <c r="GU73" s="18"/>
      <c r="GV73" s="18"/>
      <c r="GW73" s="18"/>
      <c r="GX73" s="18"/>
      <c r="GY73" s="18"/>
      <c r="GZ73" s="18"/>
      <c r="HA73" s="18"/>
      <c r="HB73" s="18"/>
      <c r="HC73" s="18"/>
      <c r="HD73" s="18"/>
      <c r="HE73" s="18"/>
      <c r="HF73" s="18"/>
      <c r="HG73" s="18"/>
      <c r="HH73" s="18"/>
      <c r="HI73" s="18"/>
      <c r="HJ73" s="18"/>
      <c r="HK73" s="18"/>
      <c r="HL73" s="18"/>
      <c r="HM73" s="18"/>
      <c r="HN73" s="18"/>
      <c r="HO73" s="18"/>
      <c r="HP73" s="18"/>
      <c r="HQ73" s="18"/>
      <c r="HR73" s="18"/>
      <c r="HS73" s="18"/>
      <c r="HT73" s="18"/>
      <c r="HU73" s="18"/>
      <c r="HV73" s="18"/>
      <c r="HW73" s="18"/>
      <c r="HX73" s="18"/>
      <c r="HY73" s="18"/>
      <c r="HZ73" s="18"/>
      <c r="IA73" s="18"/>
      <c r="IB73" s="18"/>
      <c r="IC73" s="18"/>
      <c r="ID73" s="18"/>
      <c r="IE73" s="18"/>
      <c r="IF73" s="18"/>
      <c r="IG73" s="18"/>
      <c r="IH73" s="18"/>
      <c r="II73" s="18"/>
      <c r="IJ73" s="18"/>
      <c r="IK73" s="18"/>
      <c r="IL73" s="18"/>
      <c r="IM73" s="18"/>
      <c r="IN73" s="18"/>
      <c r="IO73" s="18"/>
      <c r="IP73" s="18"/>
      <c r="IQ73" s="18"/>
      <c r="IR73" s="18"/>
      <c r="IS73" s="18"/>
      <c r="IT73" s="18"/>
      <c r="IU73" s="18"/>
      <c r="IV73" s="18"/>
    </row>
    <row r="74" spans="1:256" s="33" customFormat="1" ht="38.25" customHeight="1" thickBot="1">
      <c r="A74" s="444"/>
      <c r="B74" s="1710" t="s">
        <v>797</v>
      </c>
      <c r="C74" s="1710"/>
      <c r="D74" s="1710"/>
      <c r="E74" s="1710"/>
      <c r="F74" s="445"/>
      <c r="G74" s="446"/>
      <c r="H74" s="449"/>
      <c r="I74" s="447"/>
      <c r="J74" s="447"/>
      <c r="K74" s="447"/>
      <c r="L74" s="447"/>
      <c r="M74" s="447"/>
      <c r="N74" s="447"/>
      <c r="O74" s="44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c r="IT74" s="18"/>
      <c r="IU74" s="18"/>
      <c r="IV74" s="18"/>
    </row>
    <row r="75" spans="1:256" s="33" customFormat="1" ht="24.75" customHeight="1">
      <c r="A75" s="18"/>
      <c r="B75" s="60"/>
      <c r="C75" s="60"/>
      <c r="D75" s="61"/>
      <c r="E75" s="61"/>
      <c r="F75" s="61"/>
      <c r="G75" s="61"/>
      <c r="H75" s="61"/>
      <c r="I75" s="61"/>
      <c r="J75" s="61"/>
      <c r="K75" s="61"/>
      <c r="L75" s="61"/>
      <c r="M75" s="61"/>
      <c r="N75" s="61"/>
      <c r="O75" s="61"/>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c r="IT75" s="18"/>
      <c r="IU75" s="18"/>
      <c r="IV75" s="18"/>
    </row>
    <row r="76" spans="1:256" s="33" customFormat="1" ht="24.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c r="IT76" s="18"/>
      <c r="IU76" s="18"/>
      <c r="IV76" s="18"/>
    </row>
    <row r="77" spans="1:256" s="33" customFormat="1" ht="24.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c r="IT77" s="18"/>
      <c r="IU77" s="18"/>
      <c r="IV77" s="18"/>
    </row>
    <row r="78" spans="1:256" s="33" customFormat="1" ht="24.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c r="IT78" s="18"/>
      <c r="IU78" s="18"/>
      <c r="IV78" s="18"/>
    </row>
    <row r="79" spans="1:256" s="33" customFormat="1" ht="24.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c r="IT79" s="18"/>
      <c r="IU79" s="18"/>
      <c r="IV79" s="18"/>
    </row>
    <row r="80" spans="1:256" s="33" customFormat="1" ht="24.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c r="IP80" s="18"/>
      <c r="IQ80" s="18"/>
      <c r="IR80" s="18"/>
      <c r="IS80" s="18"/>
      <c r="IT80" s="18"/>
      <c r="IU80" s="18"/>
      <c r="IV80" s="18"/>
    </row>
    <row r="81" spans="1:256" s="33" customFormat="1" ht="24.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c r="IL81" s="18"/>
      <c r="IM81" s="18"/>
      <c r="IN81" s="18"/>
      <c r="IO81" s="18"/>
      <c r="IP81" s="18"/>
      <c r="IQ81" s="18"/>
      <c r="IR81" s="18"/>
      <c r="IS81" s="18"/>
      <c r="IT81" s="18"/>
      <c r="IU81" s="18"/>
      <c r="IV81" s="18"/>
    </row>
    <row r="82" spans="1:256" s="33" customFormat="1" ht="24.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c r="IT82" s="18"/>
      <c r="IU82" s="18"/>
      <c r="IV82" s="18"/>
    </row>
    <row r="83" ht="19.5" customHeight="1"/>
    <row r="84" ht="19.5" customHeight="1"/>
    <row r="85" ht="19.5" customHeight="1"/>
  </sheetData>
  <sheetProtection/>
  <mergeCells count="85">
    <mergeCell ref="N8:N9"/>
    <mergeCell ref="O8:O9"/>
    <mergeCell ref="B10:B14"/>
    <mergeCell ref="C10:C14"/>
    <mergeCell ref="D10:D14"/>
    <mergeCell ref="E10:E14"/>
    <mergeCell ref="F10:F14"/>
    <mergeCell ref="G10:G14"/>
    <mergeCell ref="B5:O5"/>
    <mergeCell ref="B8:B9"/>
    <mergeCell ref="C8:C9"/>
    <mergeCell ref="D8:D9"/>
    <mergeCell ref="E8:E9"/>
    <mergeCell ref="F8:F9"/>
    <mergeCell ref="G8:G9"/>
    <mergeCell ref="H8:H9"/>
    <mergeCell ref="I8:I9"/>
    <mergeCell ref="J8:M8"/>
    <mergeCell ref="E69:E73"/>
    <mergeCell ref="F69:F73"/>
    <mergeCell ref="G69:G73"/>
    <mergeCell ref="B40:B44"/>
    <mergeCell ref="D40:D44"/>
    <mergeCell ref="E40:E44"/>
    <mergeCell ref="F40:F44"/>
    <mergeCell ref="G40:G44"/>
    <mergeCell ref="F50:F53"/>
    <mergeCell ref="G50:G53"/>
    <mergeCell ref="B45:B49"/>
    <mergeCell ref="D45:D49"/>
    <mergeCell ref="E45:E49"/>
    <mergeCell ref="F45:F49"/>
    <mergeCell ref="G45:G49"/>
    <mergeCell ref="B74:E74"/>
    <mergeCell ref="B54:B58"/>
    <mergeCell ref="D54:D58"/>
    <mergeCell ref="E54:E58"/>
    <mergeCell ref="F54:F58"/>
    <mergeCell ref="C59:C63"/>
    <mergeCell ref="C64:C68"/>
    <mergeCell ref="B69:B73"/>
    <mergeCell ref="C69:C73"/>
    <mergeCell ref="D69:D73"/>
    <mergeCell ref="G35:G39"/>
    <mergeCell ref="B64:B68"/>
    <mergeCell ref="D64:D68"/>
    <mergeCell ref="E64:E68"/>
    <mergeCell ref="F64:F68"/>
    <mergeCell ref="G64:G68"/>
    <mergeCell ref="G54:G58"/>
    <mergeCell ref="B50:B53"/>
    <mergeCell ref="D50:D53"/>
    <mergeCell ref="E50:E53"/>
    <mergeCell ref="B15:B19"/>
    <mergeCell ref="D15:D19"/>
    <mergeCell ref="E15:E19"/>
    <mergeCell ref="F15:F19"/>
    <mergeCell ref="G15:G19"/>
    <mergeCell ref="B59:B63"/>
    <mergeCell ref="D59:D63"/>
    <mergeCell ref="E59:E63"/>
    <mergeCell ref="F59:F63"/>
    <mergeCell ref="G59:G63"/>
    <mergeCell ref="B20:B24"/>
    <mergeCell ref="D20:D24"/>
    <mergeCell ref="E20:E24"/>
    <mergeCell ref="F20:F24"/>
    <mergeCell ref="G20:G24"/>
    <mergeCell ref="C35:C39"/>
    <mergeCell ref="B35:B39"/>
    <mergeCell ref="D35:D39"/>
    <mergeCell ref="E35:E39"/>
    <mergeCell ref="F35:F39"/>
    <mergeCell ref="B25:B29"/>
    <mergeCell ref="C25:C29"/>
    <mergeCell ref="D25:D29"/>
    <mergeCell ref="E25:E29"/>
    <mergeCell ref="F25:F29"/>
    <mergeCell ref="G25:G29"/>
    <mergeCell ref="B30:B34"/>
    <mergeCell ref="D30:D34"/>
    <mergeCell ref="E30:E34"/>
    <mergeCell ref="F30:F34"/>
    <mergeCell ref="G30:G34"/>
    <mergeCell ref="C30:C34"/>
  </mergeCells>
  <conditionalFormatting sqref="N10:N73">
    <cfRule type="expression" priority="4" dxfId="0" stopIfTrue="1">
      <formula>$J$2&gt;0</formula>
    </cfRule>
  </conditionalFormatting>
  <conditionalFormatting sqref="O10:O73">
    <cfRule type="expression" priority="37" dxfId="0" stopIfTrue="1">
      <formula>$N$2&gt;0</formula>
    </cfRule>
  </conditionalFormatting>
  <conditionalFormatting sqref="O10:O73">
    <cfRule type="expression" priority="38" dxfId="0" stopIfTrue="1">
      <formula>$O$2&gt;0</formula>
    </cfRule>
  </conditionalFormatting>
  <conditionalFormatting sqref="N10:N73">
    <cfRule type="expression" priority="39" dxfId="0" stopIfTrue="1">
      <formula>investicije!#REF!&gt;0</formula>
    </cfRule>
  </conditionalFormatting>
  <printOptions/>
  <pageMargins left="0" right="0" top="0" bottom="0" header="0" footer="0"/>
  <pageSetup horizontalDpi="600" verticalDpi="600" orientation="landscape" scale="40" r:id="rId1"/>
</worksheet>
</file>

<file path=xl/worksheets/sheet27.xml><?xml version="1.0" encoding="utf-8"?>
<worksheet xmlns="http://schemas.openxmlformats.org/spreadsheetml/2006/main" xmlns:r="http://schemas.openxmlformats.org/officeDocument/2006/relationships">
  <sheetPr>
    <tabColor rgb="FFFF0000"/>
    <pageSetUpPr fitToPage="1"/>
  </sheetPr>
  <dimension ref="B2:R19"/>
  <sheetViews>
    <sheetView showGridLines="0" zoomScale="70" zoomScaleNormal="70" zoomScalePageLayoutView="0" workbookViewId="0" topLeftCell="A1">
      <selection activeCell="O37" sqref="O37"/>
    </sheetView>
  </sheetViews>
  <sheetFormatPr defaultColWidth="9.140625" defaultRowHeight="12.75"/>
  <cols>
    <col min="1" max="1" width="9.140625" style="1" customWidth="1"/>
    <col min="2" max="2" width="10.00390625" style="1" customWidth="1"/>
    <col min="3" max="3" width="27.7109375" style="1" customWidth="1"/>
    <col min="4" max="9" width="20.7109375" style="1" customWidth="1"/>
    <col min="10" max="10" width="29.8515625" style="1" customWidth="1"/>
    <col min="11" max="11" width="29.140625" style="1" customWidth="1"/>
    <col min="12" max="12" width="33.00390625" style="1" customWidth="1"/>
    <col min="13" max="13" width="29.8515625" style="1" customWidth="1"/>
    <col min="14" max="14" width="34.28125" style="1" customWidth="1"/>
    <col min="15" max="15" width="27.140625" style="1" customWidth="1"/>
    <col min="16" max="16" width="36.8515625" style="1" customWidth="1"/>
    <col min="17" max="16384" width="9.140625" style="1" customWidth="1"/>
  </cols>
  <sheetData>
    <row r="2" spans="2:9" ht="15.75">
      <c r="B2" s="12"/>
      <c r="C2" s="12"/>
      <c r="D2" s="12"/>
      <c r="E2" s="12"/>
      <c r="F2" s="12"/>
      <c r="G2" s="12"/>
      <c r="H2" s="12"/>
      <c r="I2" s="12"/>
    </row>
    <row r="3" s="9" customFormat="1" ht="27.75" customHeight="1">
      <c r="I3" s="9" t="s">
        <v>709</v>
      </c>
    </row>
    <row r="4" spans="2:16" ht="15.75">
      <c r="B4" s="12"/>
      <c r="C4" s="23"/>
      <c r="D4" s="23"/>
      <c r="E4" s="23"/>
      <c r="F4" s="23"/>
      <c r="G4" s="23"/>
      <c r="H4" s="23"/>
      <c r="I4" s="23"/>
      <c r="J4" s="3"/>
      <c r="K4" s="3"/>
      <c r="L4" s="3"/>
      <c r="M4" s="3"/>
      <c r="N4" s="3"/>
      <c r="O4" s="3"/>
      <c r="P4" s="3"/>
    </row>
    <row r="5" spans="2:16" ht="18.75">
      <c r="B5" s="1725" t="s">
        <v>25</v>
      </c>
      <c r="C5" s="1725"/>
      <c r="D5" s="1725"/>
      <c r="E5" s="1725"/>
      <c r="F5" s="1725"/>
      <c r="G5" s="1725"/>
      <c r="H5" s="1725"/>
      <c r="I5" s="1725"/>
      <c r="J5" s="3"/>
      <c r="K5" s="3"/>
      <c r="L5" s="3"/>
      <c r="M5" s="3"/>
      <c r="N5" s="3"/>
      <c r="O5" s="3"/>
      <c r="P5" s="3"/>
    </row>
    <row r="6" spans="2:16" ht="15.75">
      <c r="B6" s="12"/>
      <c r="C6" s="35"/>
      <c r="D6" s="35"/>
      <c r="E6" s="35"/>
      <c r="F6" s="35"/>
      <c r="G6" s="35"/>
      <c r="H6" s="35"/>
      <c r="I6" s="35"/>
      <c r="J6" s="4"/>
      <c r="K6" s="4"/>
      <c r="L6" s="4"/>
      <c r="M6" s="4"/>
      <c r="N6" s="4"/>
      <c r="O6" s="4"/>
      <c r="P6" s="4"/>
    </row>
    <row r="7" spans="2:16" ht="16.5" thickBot="1">
      <c r="B7" s="12"/>
      <c r="C7" s="22"/>
      <c r="D7" s="22"/>
      <c r="E7" s="22"/>
      <c r="F7" s="12"/>
      <c r="G7" s="12"/>
      <c r="H7" s="12"/>
      <c r="I7" s="14" t="s">
        <v>60</v>
      </c>
      <c r="K7" s="5"/>
      <c r="L7" s="5"/>
      <c r="M7" s="5"/>
      <c r="N7" s="5"/>
      <c r="O7" s="5"/>
      <c r="P7" s="5"/>
    </row>
    <row r="8" spans="2:18" s="7" customFormat="1" ht="32.25" customHeight="1">
      <c r="B8" s="1726" t="s">
        <v>2</v>
      </c>
      <c r="C8" s="1728" t="s">
        <v>26</v>
      </c>
      <c r="D8" s="451" t="s">
        <v>802</v>
      </c>
      <c r="E8" s="458" t="s">
        <v>833</v>
      </c>
      <c r="F8" s="1730" t="s">
        <v>750</v>
      </c>
      <c r="G8" s="1713" t="s">
        <v>751</v>
      </c>
      <c r="H8" s="1713" t="s">
        <v>752</v>
      </c>
      <c r="I8" s="1720" t="s">
        <v>753</v>
      </c>
      <c r="J8" s="15"/>
      <c r="K8" s="15"/>
      <c r="L8" s="15"/>
      <c r="M8" s="15"/>
      <c r="N8" s="15"/>
      <c r="O8" s="16"/>
      <c r="P8" s="8"/>
      <c r="Q8" s="8"/>
      <c r="R8" s="8"/>
    </row>
    <row r="9" spans="2:18" s="7" customFormat="1" ht="26.25" customHeight="1" thickBot="1">
      <c r="B9" s="1727"/>
      <c r="C9" s="1729"/>
      <c r="D9" s="450" t="s">
        <v>748</v>
      </c>
      <c r="E9" s="459" t="s">
        <v>748</v>
      </c>
      <c r="F9" s="1731"/>
      <c r="G9" s="1714"/>
      <c r="H9" s="1714"/>
      <c r="I9" s="1721"/>
      <c r="J9" s="8"/>
      <c r="K9" s="8"/>
      <c r="L9" s="8"/>
      <c r="M9" s="8"/>
      <c r="N9" s="8"/>
      <c r="O9" s="8"/>
      <c r="P9" s="8"/>
      <c r="Q9" s="8"/>
      <c r="R9" s="8"/>
    </row>
    <row r="10" spans="2:18" s="6" customFormat="1" ht="33" customHeight="1">
      <c r="B10" s="455" t="s">
        <v>98</v>
      </c>
      <c r="C10" s="452" t="s">
        <v>27</v>
      </c>
      <c r="D10" s="351"/>
      <c r="E10" s="460"/>
      <c r="F10" s="351"/>
      <c r="G10" s="290"/>
      <c r="H10" s="290"/>
      <c r="I10" s="297"/>
      <c r="J10" s="10"/>
      <c r="K10" s="10"/>
      <c r="L10" s="10"/>
      <c r="M10" s="10"/>
      <c r="N10" s="10"/>
      <c r="O10" s="10"/>
      <c r="P10" s="10"/>
      <c r="Q10" s="10"/>
      <c r="R10" s="10"/>
    </row>
    <row r="11" spans="2:18" s="6" customFormat="1" ht="33" customHeight="1">
      <c r="B11" s="456" t="s">
        <v>99</v>
      </c>
      <c r="C11" s="453" t="s">
        <v>28</v>
      </c>
      <c r="D11" s="300"/>
      <c r="E11" s="461"/>
      <c r="F11" s="299"/>
      <c r="G11" s="263"/>
      <c r="H11" s="263"/>
      <c r="I11" s="265"/>
      <c r="J11" s="10"/>
      <c r="K11" s="10"/>
      <c r="L11" s="10"/>
      <c r="M11" s="10"/>
      <c r="N11" s="10"/>
      <c r="O11" s="10"/>
      <c r="P11" s="10"/>
      <c r="Q11" s="10"/>
      <c r="R11" s="10"/>
    </row>
    <row r="12" spans="2:18" s="6" customFormat="1" ht="33" customHeight="1">
      <c r="B12" s="456" t="s">
        <v>100</v>
      </c>
      <c r="C12" s="453" t="s">
        <v>29</v>
      </c>
      <c r="D12" s="299"/>
      <c r="E12" s="462"/>
      <c r="F12" s="299"/>
      <c r="G12" s="263"/>
      <c r="H12" s="263"/>
      <c r="I12" s="265"/>
      <c r="J12" s="10"/>
      <c r="K12" s="10"/>
      <c r="L12" s="10"/>
      <c r="M12" s="10"/>
      <c r="N12" s="10"/>
      <c r="O12" s="10"/>
      <c r="P12" s="10"/>
      <c r="Q12" s="10"/>
      <c r="R12" s="10"/>
    </row>
    <row r="13" spans="2:18" s="6" customFormat="1" ht="33" customHeight="1">
      <c r="B13" s="456" t="s">
        <v>101</v>
      </c>
      <c r="C13" s="453" t="s">
        <v>30</v>
      </c>
      <c r="D13" s="299"/>
      <c r="E13" s="462"/>
      <c r="F13" s="299"/>
      <c r="G13" s="263"/>
      <c r="H13" s="263"/>
      <c r="I13" s="265"/>
      <c r="J13" s="10"/>
      <c r="K13" s="10"/>
      <c r="L13" s="10"/>
      <c r="M13" s="10"/>
      <c r="N13" s="10"/>
      <c r="O13" s="10"/>
      <c r="P13" s="10"/>
      <c r="Q13" s="10"/>
      <c r="R13" s="10"/>
    </row>
    <row r="14" spans="2:18" s="6" customFormat="1" ht="33" customHeight="1">
      <c r="B14" s="456" t="s">
        <v>102</v>
      </c>
      <c r="C14" s="453" t="s">
        <v>79</v>
      </c>
      <c r="D14" s="299">
        <v>240000</v>
      </c>
      <c r="E14" s="462">
        <v>100000</v>
      </c>
      <c r="F14" s="299">
        <v>120000</v>
      </c>
      <c r="G14" s="263">
        <v>40000</v>
      </c>
      <c r="H14" s="263">
        <v>40000</v>
      </c>
      <c r="I14" s="265">
        <v>40000</v>
      </c>
      <c r="J14" s="10"/>
      <c r="K14" s="10"/>
      <c r="L14" s="10"/>
      <c r="M14" s="10"/>
      <c r="N14" s="10"/>
      <c r="O14" s="10"/>
      <c r="P14" s="10"/>
      <c r="Q14" s="10"/>
      <c r="R14" s="10"/>
    </row>
    <row r="15" spans="2:18" s="6" customFormat="1" ht="33" customHeight="1">
      <c r="B15" s="456" t="s">
        <v>103</v>
      </c>
      <c r="C15" s="453" t="s">
        <v>31</v>
      </c>
      <c r="D15" s="299">
        <v>712400</v>
      </c>
      <c r="E15" s="462">
        <v>570680</v>
      </c>
      <c r="F15" s="299">
        <v>263000</v>
      </c>
      <c r="G15" s="263">
        <v>150000</v>
      </c>
      <c r="H15" s="263">
        <v>150000</v>
      </c>
      <c r="I15" s="263">
        <v>150000</v>
      </c>
      <c r="J15" s="10"/>
      <c r="K15" s="10"/>
      <c r="L15" s="10"/>
      <c r="M15" s="10"/>
      <c r="N15" s="10"/>
      <c r="O15" s="10"/>
      <c r="P15" s="10"/>
      <c r="Q15" s="10"/>
      <c r="R15" s="10"/>
    </row>
    <row r="16" spans="2:18" s="6" customFormat="1" ht="33" customHeight="1" thickBot="1">
      <c r="B16" s="457" t="s">
        <v>104</v>
      </c>
      <c r="C16" s="454" t="s">
        <v>23</v>
      </c>
      <c r="D16" s="372"/>
      <c r="E16" s="463"/>
      <c r="F16" s="350"/>
      <c r="G16" s="266"/>
      <c r="H16" s="266"/>
      <c r="I16" s="267"/>
      <c r="J16" s="10"/>
      <c r="K16" s="10"/>
      <c r="L16" s="10"/>
      <c r="M16" s="10"/>
      <c r="N16" s="10"/>
      <c r="O16" s="10"/>
      <c r="P16" s="10"/>
      <c r="Q16" s="10"/>
      <c r="R16" s="10"/>
    </row>
    <row r="17" spans="2:9" ht="15.75">
      <c r="B17" s="31"/>
      <c r="C17" s="12"/>
      <c r="D17" s="12"/>
      <c r="E17" s="12"/>
      <c r="F17" s="12"/>
      <c r="G17" s="12"/>
      <c r="H17" s="12"/>
      <c r="I17" s="12"/>
    </row>
    <row r="19" spans="3:9" ht="20.25" customHeight="1">
      <c r="C19" s="11"/>
      <c r="D19" s="11"/>
      <c r="E19" s="2"/>
      <c r="F19" s="2"/>
      <c r="G19" s="2"/>
      <c r="H19" s="2"/>
      <c r="I19" s="2"/>
    </row>
  </sheetData>
  <sheetProtection/>
  <mergeCells count="7">
    <mergeCell ref="H8:H9"/>
    <mergeCell ref="I8:I9"/>
    <mergeCell ref="B5:I5"/>
    <mergeCell ref="B8:B9"/>
    <mergeCell ref="C8:C9"/>
    <mergeCell ref="F8:F9"/>
    <mergeCell ref="G8:G9"/>
  </mergeCells>
  <printOptions/>
  <pageMargins left="0.7" right="0.7" top="0.75" bottom="0.75" header="0.3" footer="0.3"/>
  <pageSetup fitToHeight="1" fitToWidth="1" horizontalDpi="300" verticalDpi="300" orientation="landscape" scale="77" r:id="rId1"/>
  <ignoredErrors>
    <ignoredError sqref="B10:B16" numberStoredAsText="1"/>
  </ignoredErrors>
</worksheet>
</file>

<file path=xl/worksheets/sheet28.xml><?xml version="1.0" encoding="utf-8"?>
<worksheet xmlns="http://schemas.openxmlformats.org/spreadsheetml/2006/main" xmlns:r="http://schemas.openxmlformats.org/officeDocument/2006/relationships">
  <sheetPr>
    <tabColor rgb="FFFF0000"/>
  </sheetPr>
  <dimension ref="A1:Q1056"/>
  <sheetViews>
    <sheetView zoomScale="60" zoomScaleNormal="60" zoomScalePageLayoutView="0" workbookViewId="0" topLeftCell="A118">
      <selection activeCell="X135" sqref="X135"/>
    </sheetView>
  </sheetViews>
  <sheetFormatPr defaultColWidth="9.140625" defaultRowHeight="12.75"/>
  <cols>
    <col min="1" max="1" width="9.140625" style="1070" customWidth="1"/>
    <col min="2" max="2" width="19.7109375" style="971" customWidth="1"/>
    <col min="3" max="3" width="2.28125" style="1071" hidden="1" customWidth="1"/>
    <col min="4" max="4" width="14.00390625" style="1072" customWidth="1"/>
    <col min="5" max="5" width="81.28125" style="1073" customWidth="1"/>
    <col min="6" max="6" width="17.8515625" style="1074" customWidth="1"/>
    <col min="7" max="7" width="17.00390625" style="1074" customWidth="1"/>
    <col min="8" max="8" width="19.7109375" style="1075" customWidth="1"/>
    <col min="9" max="9" width="18.7109375" style="1265" customWidth="1"/>
    <col min="10" max="10" width="17.7109375" style="1137" customWidth="1"/>
    <col min="11" max="11" width="19.7109375" style="1060" customWidth="1"/>
    <col min="12" max="12" width="17.8515625" style="1060" customWidth="1"/>
    <col min="13" max="13" width="15.421875" style="1077" hidden="1" customWidth="1"/>
    <col min="14" max="14" width="17.00390625" style="1078" customWidth="1"/>
    <col min="15" max="15" width="19.421875" style="1077" bestFit="1" customWidth="1"/>
    <col min="16" max="16" width="18.421875" style="1079" customWidth="1"/>
    <col min="17" max="17" width="37.28125" style="1077" customWidth="1"/>
  </cols>
  <sheetData>
    <row r="1" spans="1:12" ht="38.25" thickBot="1">
      <c r="A1" s="785"/>
      <c r="B1" s="786"/>
      <c r="C1" s="787"/>
      <c r="D1" s="788"/>
      <c r="E1" s="789" t="s">
        <v>1033</v>
      </c>
      <c r="F1" s="790"/>
      <c r="G1" s="790"/>
      <c r="H1" s="791"/>
      <c r="I1" s="1076"/>
      <c r="J1" s="1060"/>
      <c r="L1" s="788" t="s">
        <v>1041</v>
      </c>
    </row>
    <row r="2" spans="1:17" ht="79.5" thickBot="1">
      <c r="A2" s="792"/>
      <c r="B2" s="793" t="s">
        <v>846</v>
      </c>
      <c r="C2" s="794"/>
      <c r="D2" s="795" t="s">
        <v>847</v>
      </c>
      <c r="E2" s="796" t="s">
        <v>848</v>
      </c>
      <c r="F2" s="797" t="s">
        <v>996</v>
      </c>
      <c r="G2" s="797"/>
      <c r="H2" s="798" t="s">
        <v>849</v>
      </c>
      <c r="I2" s="1080" t="s">
        <v>1037</v>
      </c>
      <c r="J2" s="1081" t="s">
        <v>1038</v>
      </c>
      <c r="K2" s="1081" t="s">
        <v>1039</v>
      </c>
      <c r="L2" s="1081" t="s">
        <v>1040</v>
      </c>
      <c r="M2" s="1082"/>
      <c r="N2" s="1083"/>
      <c r="O2" s="1084"/>
      <c r="P2" s="1085" t="s">
        <v>1220</v>
      </c>
      <c r="Q2" s="1086"/>
    </row>
    <row r="3" spans="1:17" ht="20.25">
      <c r="A3" s="799"/>
      <c r="B3" s="800"/>
      <c r="C3" s="801"/>
      <c r="D3" s="802"/>
      <c r="E3" s="803" t="s">
        <v>850</v>
      </c>
      <c r="F3" s="805">
        <f>F4+F5</f>
        <v>97310</v>
      </c>
      <c r="G3" s="805"/>
      <c r="H3" s="805">
        <f>H5+H4</f>
        <v>300000</v>
      </c>
      <c r="I3" s="805">
        <f aca="true" t="shared" si="0" ref="I3:P3">I5+I4</f>
        <v>100000</v>
      </c>
      <c r="J3" s="805">
        <f t="shared" si="0"/>
        <v>100000</v>
      </c>
      <c r="K3" s="805">
        <f t="shared" si="0"/>
        <v>100000</v>
      </c>
      <c r="L3" s="805">
        <f t="shared" si="0"/>
        <v>0</v>
      </c>
      <c r="M3" s="805">
        <f t="shared" si="0"/>
        <v>100000</v>
      </c>
      <c r="N3" s="1087"/>
      <c r="O3" s="805">
        <f t="shared" si="0"/>
        <v>0</v>
      </c>
      <c r="P3" s="1088">
        <f t="shared" si="0"/>
        <v>300000</v>
      </c>
      <c r="Q3" s="1089"/>
    </row>
    <row r="4" spans="1:17" ht="20.25">
      <c r="A4" s="806" t="s">
        <v>851</v>
      </c>
      <c r="B4" s="807" t="s">
        <v>852</v>
      </c>
      <c r="C4" s="808"/>
      <c r="D4" s="809" t="s">
        <v>853</v>
      </c>
      <c r="E4" s="810" t="s">
        <v>854</v>
      </c>
      <c r="F4" s="811">
        <v>97310</v>
      </c>
      <c r="G4" s="811"/>
      <c r="H4" s="812">
        <v>300000</v>
      </c>
      <c r="I4" s="1090">
        <v>100000</v>
      </c>
      <c r="J4" s="1091">
        <v>100000</v>
      </c>
      <c r="K4" s="1091">
        <v>100000</v>
      </c>
      <c r="L4" s="892">
        <v>0</v>
      </c>
      <c r="M4" s="1092">
        <v>100000</v>
      </c>
      <c r="N4" s="1093"/>
      <c r="O4" s="1092"/>
      <c r="P4" s="1094">
        <f>H4+O4</f>
        <v>300000</v>
      </c>
      <c r="Q4" s="1089"/>
    </row>
    <row r="5" spans="1:17" ht="20.25">
      <c r="A5" s="806"/>
      <c r="B5" s="807"/>
      <c r="C5" s="808"/>
      <c r="D5" s="809"/>
      <c r="E5" s="1095"/>
      <c r="F5" s="812"/>
      <c r="G5" s="812"/>
      <c r="H5" s="812"/>
      <c r="I5" s="1090"/>
      <c r="J5" s="1091"/>
      <c r="K5" s="1091"/>
      <c r="L5" s="892"/>
      <c r="M5" s="1092"/>
      <c r="N5" s="1093"/>
      <c r="O5" s="1092"/>
      <c r="P5" s="1094">
        <f>H5+O5</f>
        <v>0</v>
      </c>
      <c r="Q5" s="1089"/>
    </row>
    <row r="6" spans="1:17" ht="20.25">
      <c r="A6" s="816"/>
      <c r="B6" s="817">
        <v>51</v>
      </c>
      <c r="C6" s="818"/>
      <c r="D6" s="819"/>
      <c r="E6" s="820" t="s">
        <v>855</v>
      </c>
      <c r="F6" s="821">
        <f>SUM(F7:F12)</f>
        <v>100421.92</v>
      </c>
      <c r="G6" s="821"/>
      <c r="H6" s="804">
        <f>H7+H8+H11+H10+H9+H12</f>
        <v>1910000</v>
      </c>
      <c r="I6" s="804">
        <f aca="true" t="shared" si="1" ref="I6:P6">I7+I8+I11+I10+I9+I12</f>
        <v>435000</v>
      </c>
      <c r="J6" s="804">
        <f t="shared" si="1"/>
        <v>735000</v>
      </c>
      <c r="K6" s="804">
        <f t="shared" si="1"/>
        <v>405000</v>
      </c>
      <c r="L6" s="804">
        <f t="shared" si="1"/>
        <v>335000</v>
      </c>
      <c r="M6" s="804">
        <f t="shared" si="1"/>
        <v>100000</v>
      </c>
      <c r="N6" s="1096"/>
      <c r="O6" s="1097">
        <f t="shared" si="1"/>
        <v>-20000</v>
      </c>
      <c r="P6" s="1098">
        <f t="shared" si="1"/>
        <v>1890000</v>
      </c>
      <c r="Q6" s="1099">
        <f>SUM(H6+O6)</f>
        <v>1890000</v>
      </c>
    </row>
    <row r="7" spans="1:17" ht="35.25" customHeight="1">
      <c r="A7" s="1100" t="s">
        <v>856</v>
      </c>
      <c r="B7" s="1101" t="s">
        <v>1173</v>
      </c>
      <c r="C7" s="1102"/>
      <c r="D7" s="1103" t="s">
        <v>853</v>
      </c>
      <c r="E7" s="1104" t="s">
        <v>857</v>
      </c>
      <c r="F7" s="1105">
        <v>18706</v>
      </c>
      <c r="G7" s="1105"/>
      <c r="H7" s="1106">
        <v>170000</v>
      </c>
      <c r="I7" s="1107">
        <v>100000</v>
      </c>
      <c r="J7" s="1107">
        <v>0</v>
      </c>
      <c r="K7" s="1107">
        <v>70000</v>
      </c>
      <c r="L7" s="1107">
        <v>0</v>
      </c>
      <c r="M7" s="1092"/>
      <c r="N7" s="1093" t="s">
        <v>1221</v>
      </c>
      <c r="O7" s="1092">
        <v>20000</v>
      </c>
      <c r="P7" s="1094">
        <f>H7+O7</f>
        <v>190000</v>
      </c>
      <c r="Q7" s="1089"/>
    </row>
    <row r="8" spans="1:17" ht="35.25" customHeight="1">
      <c r="A8" s="822" t="s">
        <v>856</v>
      </c>
      <c r="B8" s="823" t="s">
        <v>858</v>
      </c>
      <c r="C8" s="824"/>
      <c r="D8" s="825" t="s">
        <v>853</v>
      </c>
      <c r="E8" s="751" t="s">
        <v>859</v>
      </c>
      <c r="F8" s="752"/>
      <c r="G8" s="752"/>
      <c r="H8" s="752">
        <v>80000</v>
      </c>
      <c r="I8" s="1108">
        <v>20000</v>
      </c>
      <c r="J8" s="892">
        <v>20000</v>
      </c>
      <c r="K8" s="892">
        <v>20000</v>
      </c>
      <c r="L8" s="892">
        <v>20000</v>
      </c>
      <c r="M8" s="1092"/>
      <c r="N8" s="1093"/>
      <c r="O8" s="1092"/>
      <c r="P8" s="1094">
        <f aca="true" t="shared" si="2" ref="P8:P71">H8+O8</f>
        <v>80000</v>
      </c>
      <c r="Q8" s="1089"/>
    </row>
    <row r="9" spans="1:17" ht="35.25" customHeight="1">
      <c r="A9" s="822" t="s">
        <v>856</v>
      </c>
      <c r="B9" s="823" t="s">
        <v>862</v>
      </c>
      <c r="C9" s="824"/>
      <c r="D9" s="825" t="s">
        <v>853</v>
      </c>
      <c r="E9" s="827" t="s">
        <v>863</v>
      </c>
      <c r="F9" s="828">
        <v>63604</v>
      </c>
      <c r="G9" s="828">
        <v>602604</v>
      </c>
      <c r="H9" s="829">
        <v>650000</v>
      </c>
      <c r="I9" s="1108">
        <f>H9/4</f>
        <v>162500</v>
      </c>
      <c r="J9" s="1108">
        <f>H9/4</f>
        <v>162500</v>
      </c>
      <c r="K9" s="892">
        <f>H9/4</f>
        <v>162500</v>
      </c>
      <c r="L9" s="892">
        <f>H9/4</f>
        <v>162500</v>
      </c>
      <c r="M9" s="1092"/>
      <c r="N9" s="1109"/>
      <c r="O9" s="1092"/>
      <c r="P9" s="1094">
        <f t="shared" si="2"/>
        <v>650000</v>
      </c>
      <c r="Q9" s="1089"/>
    </row>
    <row r="10" spans="1:17" ht="35.25" customHeight="1">
      <c r="A10" s="1100" t="s">
        <v>856</v>
      </c>
      <c r="B10" s="1101" t="s">
        <v>1174</v>
      </c>
      <c r="C10" s="1102"/>
      <c r="D10" s="1103" t="s">
        <v>853</v>
      </c>
      <c r="E10" s="1110" t="s">
        <v>861</v>
      </c>
      <c r="F10" s="1111">
        <v>4611.92</v>
      </c>
      <c r="G10" s="1111">
        <v>300000</v>
      </c>
      <c r="H10" s="981">
        <v>340000</v>
      </c>
      <c r="I10" s="1107">
        <f>H10/4</f>
        <v>85000</v>
      </c>
      <c r="J10" s="1107">
        <f>H10/4</f>
        <v>85000</v>
      </c>
      <c r="K10" s="1112">
        <f>H10/4</f>
        <v>85000</v>
      </c>
      <c r="L10" s="1112">
        <f>H10/4</f>
        <v>85000</v>
      </c>
      <c r="M10" s="1113"/>
      <c r="N10" s="1093" t="s">
        <v>1222</v>
      </c>
      <c r="O10" s="1092">
        <v>-40000</v>
      </c>
      <c r="P10" s="1094">
        <f t="shared" si="2"/>
        <v>300000</v>
      </c>
      <c r="Q10" s="1089"/>
    </row>
    <row r="11" spans="1:17" ht="35.25" customHeight="1">
      <c r="A11" s="822" t="s">
        <v>856</v>
      </c>
      <c r="B11" s="830" t="s">
        <v>1005</v>
      </c>
      <c r="C11" s="824"/>
      <c r="D11" s="825" t="s">
        <v>853</v>
      </c>
      <c r="E11" s="751" t="s">
        <v>860</v>
      </c>
      <c r="F11" s="826">
        <v>13500</v>
      </c>
      <c r="G11" s="826"/>
      <c r="H11" s="752">
        <v>270000</v>
      </c>
      <c r="I11" s="1108">
        <f>H11/4</f>
        <v>67500</v>
      </c>
      <c r="J11" s="1108">
        <f>H11/4</f>
        <v>67500</v>
      </c>
      <c r="K11" s="892">
        <f>H11/4</f>
        <v>67500</v>
      </c>
      <c r="L11" s="892">
        <f>H11/4</f>
        <v>67500</v>
      </c>
      <c r="M11" s="1092"/>
      <c r="N11" s="1093"/>
      <c r="O11" s="1092"/>
      <c r="P11" s="1094">
        <f t="shared" si="2"/>
        <v>270000</v>
      </c>
      <c r="Q11" s="1089"/>
    </row>
    <row r="12" spans="1:17" ht="35.25" customHeight="1">
      <c r="A12" s="822" t="s">
        <v>856</v>
      </c>
      <c r="B12" s="823" t="s">
        <v>1175</v>
      </c>
      <c r="C12" s="824"/>
      <c r="D12" s="825" t="s">
        <v>853</v>
      </c>
      <c r="E12" s="827" t="s">
        <v>864</v>
      </c>
      <c r="F12" s="829"/>
      <c r="G12" s="829"/>
      <c r="H12" s="829">
        <v>400000</v>
      </c>
      <c r="I12" s="1108">
        <v>0</v>
      </c>
      <c r="J12" s="1108">
        <v>400000</v>
      </c>
      <c r="K12" s="892">
        <v>0</v>
      </c>
      <c r="L12" s="892">
        <v>0</v>
      </c>
      <c r="M12" s="1092">
        <v>100000</v>
      </c>
      <c r="N12" s="1093"/>
      <c r="O12" s="1092"/>
      <c r="P12" s="1094">
        <f t="shared" si="2"/>
        <v>400000</v>
      </c>
      <c r="Q12" s="1089"/>
    </row>
    <row r="13" spans="1:17" ht="37.5">
      <c r="A13" s="816" t="s">
        <v>856</v>
      </c>
      <c r="B13" s="817">
        <v>52</v>
      </c>
      <c r="C13" s="818"/>
      <c r="D13" s="819"/>
      <c r="E13" s="820" t="s">
        <v>865</v>
      </c>
      <c r="F13" s="821">
        <f aca="true" t="shared" si="3" ref="F13:P13">SUM(F14:F21)</f>
        <v>0</v>
      </c>
      <c r="G13" s="821"/>
      <c r="H13" s="804">
        <f t="shared" si="3"/>
        <v>24738000</v>
      </c>
      <c r="I13" s="804">
        <f t="shared" si="3"/>
        <v>6697000</v>
      </c>
      <c r="J13" s="804">
        <f t="shared" si="3"/>
        <v>6152000</v>
      </c>
      <c r="K13" s="804">
        <f t="shared" si="3"/>
        <v>5942000</v>
      </c>
      <c r="L13" s="804">
        <f t="shared" si="3"/>
        <v>5947000</v>
      </c>
      <c r="M13" s="804">
        <f t="shared" si="3"/>
        <v>520000</v>
      </c>
      <c r="N13" s="1096">
        <f t="shared" si="3"/>
        <v>0</v>
      </c>
      <c r="O13" s="1097">
        <f t="shared" si="3"/>
        <v>1392372.59</v>
      </c>
      <c r="P13" s="1098">
        <f t="shared" si="3"/>
        <v>26130372.59</v>
      </c>
      <c r="Q13" s="1099">
        <f>SUM(H13+O13)</f>
        <v>26130372.59</v>
      </c>
    </row>
    <row r="14" spans="1:17" ht="42.75" customHeight="1">
      <c r="A14" s="1100" t="s">
        <v>856</v>
      </c>
      <c r="B14" s="1101" t="s">
        <v>866</v>
      </c>
      <c r="C14" s="1102"/>
      <c r="D14" s="1103" t="s">
        <v>853</v>
      </c>
      <c r="E14" s="1110" t="s">
        <v>867</v>
      </c>
      <c r="F14" s="981"/>
      <c r="G14" s="981">
        <v>1232400</v>
      </c>
      <c r="H14" s="981">
        <v>18000000</v>
      </c>
      <c r="I14" s="1107">
        <f>H14/4</f>
        <v>4500000</v>
      </c>
      <c r="J14" s="1112">
        <f>H14/4</f>
        <v>4500000</v>
      </c>
      <c r="K14" s="1112">
        <f>H14/4</f>
        <v>4500000</v>
      </c>
      <c r="L14" s="1112">
        <f>H14/4</f>
        <v>4500000</v>
      </c>
      <c r="M14" s="1092"/>
      <c r="N14" s="1093" t="s">
        <v>1221</v>
      </c>
      <c r="O14" s="1092">
        <v>2000000</v>
      </c>
      <c r="P14" s="1094">
        <f t="shared" si="2"/>
        <v>20000000</v>
      </c>
      <c r="Q14" s="1089"/>
    </row>
    <row r="15" spans="1:17" ht="42.75" customHeight="1">
      <c r="A15" s="1100" t="s">
        <v>856</v>
      </c>
      <c r="B15" s="1101" t="s">
        <v>868</v>
      </c>
      <c r="C15" s="1102"/>
      <c r="D15" s="1103" t="s">
        <v>853</v>
      </c>
      <c r="E15" s="1110" t="s">
        <v>869</v>
      </c>
      <c r="F15" s="981"/>
      <c r="G15" s="981"/>
      <c r="H15" s="981">
        <v>3500000</v>
      </c>
      <c r="I15" s="1107">
        <f>H15/4</f>
        <v>875000</v>
      </c>
      <c r="J15" s="1112">
        <f>H15/4</f>
        <v>875000</v>
      </c>
      <c r="K15" s="1112">
        <f>H15/4</f>
        <v>875000</v>
      </c>
      <c r="L15" s="1112">
        <f>H15/4</f>
        <v>875000</v>
      </c>
      <c r="M15" s="1092"/>
      <c r="N15" s="1093" t="s">
        <v>1222</v>
      </c>
      <c r="O15" s="1092">
        <v>-170000</v>
      </c>
      <c r="P15" s="1094">
        <f t="shared" si="2"/>
        <v>3330000</v>
      </c>
      <c r="Q15" s="1089"/>
    </row>
    <row r="16" spans="1:17" ht="42.75" customHeight="1">
      <c r="A16" s="822" t="s">
        <v>856</v>
      </c>
      <c r="B16" s="823" t="s">
        <v>870</v>
      </c>
      <c r="C16" s="824"/>
      <c r="D16" s="825" t="s">
        <v>853</v>
      </c>
      <c r="E16" s="827" t="s">
        <v>871</v>
      </c>
      <c r="F16" s="829"/>
      <c r="G16" s="981"/>
      <c r="H16" s="829">
        <v>700000</v>
      </c>
      <c r="I16" s="1108">
        <f>H16/4</f>
        <v>175000</v>
      </c>
      <c r="J16" s="892">
        <f>H16/4</f>
        <v>175000</v>
      </c>
      <c r="K16" s="892">
        <f>H16/4</f>
        <v>175000</v>
      </c>
      <c r="L16" s="892">
        <f>H16/4</f>
        <v>175000</v>
      </c>
      <c r="M16" s="1092">
        <v>50000</v>
      </c>
      <c r="N16" s="1093"/>
      <c r="O16" s="1092"/>
      <c r="P16" s="1094">
        <f t="shared" si="2"/>
        <v>700000</v>
      </c>
      <c r="Q16" s="1114"/>
    </row>
    <row r="17" spans="1:17" ht="42.75" customHeight="1">
      <c r="A17" s="822" t="s">
        <v>856</v>
      </c>
      <c r="B17" s="823" t="s">
        <v>872</v>
      </c>
      <c r="C17" s="824"/>
      <c r="D17" s="825" t="s">
        <v>853</v>
      </c>
      <c r="E17" s="827" t="s">
        <v>873</v>
      </c>
      <c r="F17" s="829"/>
      <c r="G17" s="829"/>
      <c r="H17" s="829">
        <v>1318000</v>
      </c>
      <c r="I17" s="1108">
        <f>H17/4</f>
        <v>329500</v>
      </c>
      <c r="J17" s="892">
        <f>H17/4</f>
        <v>329500</v>
      </c>
      <c r="K17" s="892">
        <f>H17/4</f>
        <v>329500</v>
      </c>
      <c r="L17" s="892">
        <f>H17/4</f>
        <v>329500</v>
      </c>
      <c r="M17" s="1092"/>
      <c r="N17" s="1093"/>
      <c r="O17" s="1092"/>
      <c r="P17" s="1094">
        <f t="shared" si="2"/>
        <v>1318000</v>
      </c>
      <c r="Q17" s="1089"/>
    </row>
    <row r="18" spans="1:17" ht="42.75" customHeight="1">
      <c r="A18" s="822" t="s">
        <v>856</v>
      </c>
      <c r="B18" s="823" t="s">
        <v>1176</v>
      </c>
      <c r="C18" s="824"/>
      <c r="D18" s="825" t="s">
        <v>853</v>
      </c>
      <c r="E18" s="827" t="s">
        <v>874</v>
      </c>
      <c r="F18" s="829"/>
      <c r="G18" s="829"/>
      <c r="H18" s="829">
        <v>190000</v>
      </c>
      <c r="I18" s="1108">
        <f>H18/4</f>
        <v>47500</v>
      </c>
      <c r="J18" s="892">
        <f>H18/4</f>
        <v>47500</v>
      </c>
      <c r="K18" s="892">
        <f>H18/4</f>
        <v>47500</v>
      </c>
      <c r="L18" s="892">
        <f>H18/4</f>
        <v>47500</v>
      </c>
      <c r="M18" s="1092"/>
      <c r="N18" s="1093"/>
      <c r="O18" s="1092"/>
      <c r="P18" s="1094">
        <f t="shared" si="2"/>
        <v>190000</v>
      </c>
      <c r="Q18" s="1089"/>
    </row>
    <row r="19" spans="1:17" ht="42.75" customHeight="1">
      <c r="A19" s="822" t="s">
        <v>856</v>
      </c>
      <c r="B19" s="823" t="s">
        <v>875</v>
      </c>
      <c r="C19" s="824"/>
      <c r="D19" s="825" t="s">
        <v>853</v>
      </c>
      <c r="E19" s="827" t="s">
        <v>876</v>
      </c>
      <c r="F19" s="829"/>
      <c r="G19" s="829"/>
      <c r="H19" s="829">
        <v>150000</v>
      </c>
      <c r="I19" s="1108">
        <v>100000</v>
      </c>
      <c r="J19" s="892">
        <v>15000</v>
      </c>
      <c r="K19" s="892">
        <v>15000</v>
      </c>
      <c r="L19" s="892">
        <v>20000</v>
      </c>
      <c r="M19" s="1092">
        <v>50000</v>
      </c>
      <c r="N19" s="1093"/>
      <c r="O19" s="1092"/>
      <c r="P19" s="1094">
        <f t="shared" si="2"/>
        <v>150000</v>
      </c>
      <c r="Q19" s="1089"/>
    </row>
    <row r="20" spans="1:17" ht="42.75" customHeight="1">
      <c r="A20" s="1100" t="s">
        <v>856</v>
      </c>
      <c r="B20" s="1101" t="s">
        <v>1177</v>
      </c>
      <c r="C20" s="1102"/>
      <c r="D20" s="1103" t="s">
        <v>853</v>
      </c>
      <c r="E20" s="1110" t="s">
        <v>877</v>
      </c>
      <c r="F20" s="981"/>
      <c r="G20" s="981"/>
      <c r="H20" s="981">
        <v>460000</v>
      </c>
      <c r="I20" s="981">
        <v>460000</v>
      </c>
      <c r="J20" s="1112">
        <v>0</v>
      </c>
      <c r="K20" s="1112">
        <v>0</v>
      </c>
      <c r="L20" s="1112">
        <v>0</v>
      </c>
      <c r="M20" s="1092"/>
      <c r="N20" s="1093" t="s">
        <v>1222</v>
      </c>
      <c r="O20" s="1092">
        <v>-17627.41</v>
      </c>
      <c r="P20" s="1094">
        <f t="shared" si="2"/>
        <v>442372.59</v>
      </c>
      <c r="Q20" s="1089"/>
    </row>
    <row r="21" spans="1:17" ht="42.75" customHeight="1">
      <c r="A21" s="1100" t="s">
        <v>856</v>
      </c>
      <c r="B21" s="1101" t="s">
        <v>878</v>
      </c>
      <c r="C21" s="1115"/>
      <c r="D21" s="1103" t="s">
        <v>853</v>
      </c>
      <c r="E21" s="1116" t="s">
        <v>879</v>
      </c>
      <c r="F21" s="981"/>
      <c r="G21" s="981"/>
      <c r="H21" s="1117">
        <v>420000</v>
      </c>
      <c r="I21" s="1107">
        <v>210000</v>
      </c>
      <c r="J21" s="1112">
        <v>210000</v>
      </c>
      <c r="K21" s="1112">
        <v>0</v>
      </c>
      <c r="L21" s="1112">
        <v>0</v>
      </c>
      <c r="M21" s="1118">
        <v>420000</v>
      </c>
      <c r="N21" s="1109" t="s">
        <v>1223</v>
      </c>
      <c r="O21" s="1118">
        <v>-420000</v>
      </c>
      <c r="P21" s="1094">
        <f t="shared" si="2"/>
        <v>0</v>
      </c>
      <c r="Q21" s="1119"/>
    </row>
    <row r="22" spans="1:17" ht="42.75" customHeight="1">
      <c r="A22" s="816"/>
      <c r="B22" s="834">
        <v>53</v>
      </c>
      <c r="C22" s="818"/>
      <c r="D22" s="835"/>
      <c r="E22" s="820" t="s">
        <v>880</v>
      </c>
      <c r="F22" s="821">
        <f aca="true" t="shared" si="4" ref="F22:P22">SUM(F23:F37)</f>
        <v>604677.78</v>
      </c>
      <c r="G22" s="821"/>
      <c r="H22" s="804">
        <f t="shared" si="4"/>
        <v>3242800</v>
      </c>
      <c r="I22" s="804">
        <f t="shared" si="4"/>
        <v>1382800</v>
      </c>
      <c r="J22" s="804">
        <f t="shared" si="4"/>
        <v>645000</v>
      </c>
      <c r="K22" s="804">
        <f t="shared" si="4"/>
        <v>635000</v>
      </c>
      <c r="L22" s="804">
        <f t="shared" si="4"/>
        <v>580000</v>
      </c>
      <c r="M22" s="804">
        <f t="shared" si="4"/>
        <v>0</v>
      </c>
      <c r="N22" s="1096">
        <f t="shared" si="4"/>
        <v>0</v>
      </c>
      <c r="O22" s="1097">
        <f t="shared" si="4"/>
        <v>-187000</v>
      </c>
      <c r="P22" s="1098">
        <f t="shared" si="4"/>
        <v>3055800</v>
      </c>
      <c r="Q22" s="1099">
        <f>SUM(H22+O22)</f>
        <v>3055800</v>
      </c>
    </row>
    <row r="23" spans="1:17" ht="42.75" customHeight="1">
      <c r="A23" s="1100" t="s">
        <v>856</v>
      </c>
      <c r="B23" s="1101" t="s">
        <v>881</v>
      </c>
      <c r="C23" s="1102"/>
      <c r="D23" s="1103" t="s">
        <v>853</v>
      </c>
      <c r="E23" s="1104" t="s">
        <v>884</v>
      </c>
      <c r="F23" s="1105"/>
      <c r="G23" s="1105"/>
      <c r="H23" s="1106">
        <v>100000</v>
      </c>
      <c r="I23" s="1112">
        <v>25000</v>
      </c>
      <c r="J23" s="1112">
        <v>25000</v>
      </c>
      <c r="K23" s="1112">
        <v>25000</v>
      </c>
      <c r="L23" s="1112">
        <v>25000</v>
      </c>
      <c r="M23" s="1113"/>
      <c r="N23" s="1093" t="s">
        <v>1222</v>
      </c>
      <c r="O23" s="1092">
        <v>-20000</v>
      </c>
      <c r="P23" s="1094">
        <f t="shared" si="2"/>
        <v>80000</v>
      </c>
      <c r="Q23" s="1089"/>
    </row>
    <row r="24" spans="1:17" ht="42.75" customHeight="1">
      <c r="A24" s="1100" t="s">
        <v>856</v>
      </c>
      <c r="B24" s="1101" t="s">
        <v>1178</v>
      </c>
      <c r="C24" s="1102"/>
      <c r="D24" s="1103" t="s">
        <v>853</v>
      </c>
      <c r="E24" s="1104" t="s">
        <v>882</v>
      </c>
      <c r="F24" s="1105">
        <v>52457.78</v>
      </c>
      <c r="G24" s="1105">
        <v>523000</v>
      </c>
      <c r="H24" s="1106">
        <v>600000</v>
      </c>
      <c r="I24" s="1112">
        <v>220000</v>
      </c>
      <c r="J24" s="1112">
        <v>130000</v>
      </c>
      <c r="K24" s="1112">
        <v>130000</v>
      </c>
      <c r="L24" s="1112">
        <v>120000</v>
      </c>
      <c r="M24" s="1092"/>
      <c r="N24" s="1093" t="s">
        <v>1222</v>
      </c>
      <c r="O24" s="1092">
        <v>-77000</v>
      </c>
      <c r="P24" s="1094">
        <f t="shared" si="2"/>
        <v>523000</v>
      </c>
      <c r="Q24" s="1089"/>
    </row>
    <row r="25" spans="1:17" ht="42.75" customHeight="1">
      <c r="A25" s="822" t="s">
        <v>856</v>
      </c>
      <c r="B25" s="823" t="s">
        <v>1179</v>
      </c>
      <c r="C25" s="824"/>
      <c r="D25" s="825" t="s">
        <v>853</v>
      </c>
      <c r="E25" s="751" t="s">
        <v>883</v>
      </c>
      <c r="F25" s="826">
        <v>23880</v>
      </c>
      <c r="G25" s="826">
        <v>65680</v>
      </c>
      <c r="H25" s="752">
        <v>400000</v>
      </c>
      <c r="I25" s="892">
        <v>145000</v>
      </c>
      <c r="J25" s="892">
        <v>85000</v>
      </c>
      <c r="K25" s="892">
        <v>85000</v>
      </c>
      <c r="L25" s="892">
        <v>85000</v>
      </c>
      <c r="M25" s="1092"/>
      <c r="N25" s="1093" t="s">
        <v>1222</v>
      </c>
      <c r="O25" s="1092"/>
      <c r="P25" s="1120">
        <f t="shared" si="2"/>
        <v>400000</v>
      </c>
      <c r="Q25" s="1089" t="s">
        <v>1224</v>
      </c>
    </row>
    <row r="26" spans="1:17" ht="42.75" customHeight="1">
      <c r="A26" s="1100" t="s">
        <v>856</v>
      </c>
      <c r="B26" s="1101" t="s">
        <v>885</v>
      </c>
      <c r="C26" s="1102"/>
      <c r="D26" s="1103" t="s">
        <v>853</v>
      </c>
      <c r="E26" s="1104" t="s">
        <v>886</v>
      </c>
      <c r="F26" s="1106"/>
      <c r="G26" s="1106"/>
      <c r="H26" s="1106">
        <v>20000</v>
      </c>
      <c r="I26" s="1112">
        <v>0</v>
      </c>
      <c r="J26" s="1112">
        <v>10000</v>
      </c>
      <c r="K26" s="1112">
        <v>0</v>
      </c>
      <c r="L26" s="1112">
        <v>10000</v>
      </c>
      <c r="M26" s="1113"/>
      <c r="N26" s="1093" t="s">
        <v>1223</v>
      </c>
      <c r="O26" s="1092">
        <v>-20000</v>
      </c>
      <c r="P26" s="1094">
        <f t="shared" si="2"/>
        <v>0</v>
      </c>
      <c r="Q26" s="1089"/>
    </row>
    <row r="27" spans="1:17" ht="42.75" customHeight="1">
      <c r="A27" s="822" t="s">
        <v>856</v>
      </c>
      <c r="B27" s="823" t="s">
        <v>1180</v>
      </c>
      <c r="C27" s="824"/>
      <c r="D27" s="825" t="s">
        <v>853</v>
      </c>
      <c r="E27" s="751" t="s">
        <v>887</v>
      </c>
      <c r="F27" s="826">
        <v>3840</v>
      </c>
      <c r="G27" s="826"/>
      <c r="H27" s="752">
        <v>70000</v>
      </c>
      <c r="I27" s="892">
        <v>15000</v>
      </c>
      <c r="J27" s="892">
        <v>20000</v>
      </c>
      <c r="K27" s="892">
        <v>20000</v>
      </c>
      <c r="L27" s="892">
        <v>15000</v>
      </c>
      <c r="M27" s="1092"/>
      <c r="N27" s="1093"/>
      <c r="O27" s="1092"/>
      <c r="P27" s="1094">
        <f t="shared" si="2"/>
        <v>70000</v>
      </c>
      <c r="Q27" s="1089"/>
    </row>
    <row r="28" spans="1:17" ht="42.75" customHeight="1">
      <c r="A28" s="822" t="s">
        <v>856</v>
      </c>
      <c r="B28" s="823" t="s">
        <v>1181</v>
      </c>
      <c r="C28" s="824"/>
      <c r="D28" s="825" t="s">
        <v>853</v>
      </c>
      <c r="E28" s="751" t="s">
        <v>888</v>
      </c>
      <c r="F28" s="826">
        <v>5700</v>
      </c>
      <c r="G28" s="826"/>
      <c r="H28" s="752">
        <v>70000</v>
      </c>
      <c r="I28" s="892">
        <v>15000</v>
      </c>
      <c r="J28" s="892">
        <v>20000</v>
      </c>
      <c r="K28" s="892">
        <v>20000</v>
      </c>
      <c r="L28" s="892">
        <v>15000</v>
      </c>
      <c r="M28" s="1092"/>
      <c r="N28" s="1093"/>
      <c r="O28" s="1092"/>
      <c r="P28" s="1094">
        <f t="shared" si="2"/>
        <v>70000</v>
      </c>
      <c r="Q28" s="1089"/>
    </row>
    <row r="29" spans="1:17" ht="42.75" customHeight="1">
      <c r="A29" s="822" t="s">
        <v>856</v>
      </c>
      <c r="B29" s="823" t="s">
        <v>1182</v>
      </c>
      <c r="C29" s="824"/>
      <c r="D29" s="825" t="s">
        <v>853</v>
      </c>
      <c r="E29" s="751" t="s">
        <v>889</v>
      </c>
      <c r="F29" s="752"/>
      <c r="G29" s="752"/>
      <c r="H29" s="752">
        <v>10000</v>
      </c>
      <c r="I29" s="892">
        <v>0</v>
      </c>
      <c r="J29" s="892">
        <v>5000</v>
      </c>
      <c r="K29" s="892">
        <v>5000</v>
      </c>
      <c r="L29" s="892">
        <v>0</v>
      </c>
      <c r="M29" s="1092"/>
      <c r="N29" s="1093"/>
      <c r="O29" s="1092"/>
      <c r="P29" s="1094">
        <f t="shared" si="2"/>
        <v>10000</v>
      </c>
      <c r="Q29" s="1089"/>
    </row>
    <row r="30" spans="1:17" ht="42.75" customHeight="1">
      <c r="A30" s="822" t="s">
        <v>856</v>
      </c>
      <c r="B30" s="823" t="s">
        <v>998</v>
      </c>
      <c r="C30" s="824"/>
      <c r="D30" s="825" t="s">
        <v>853</v>
      </c>
      <c r="E30" s="751" t="s">
        <v>890</v>
      </c>
      <c r="F30" s="752"/>
      <c r="G30" s="752"/>
      <c r="H30" s="752">
        <v>230000</v>
      </c>
      <c r="I30" s="892">
        <v>30000</v>
      </c>
      <c r="J30" s="892">
        <v>70000</v>
      </c>
      <c r="K30" s="892">
        <v>70000</v>
      </c>
      <c r="L30" s="892">
        <v>60000</v>
      </c>
      <c r="M30" s="1092"/>
      <c r="N30" s="1093"/>
      <c r="O30" s="1092"/>
      <c r="P30" s="1094">
        <f t="shared" si="2"/>
        <v>230000</v>
      </c>
      <c r="Q30" s="1089"/>
    </row>
    <row r="31" spans="1:17" ht="42.75" customHeight="1">
      <c r="A31" s="822" t="s">
        <v>856</v>
      </c>
      <c r="B31" s="823" t="s">
        <v>1183</v>
      </c>
      <c r="C31" s="824"/>
      <c r="D31" s="825" t="s">
        <v>853</v>
      </c>
      <c r="E31" s="751" t="s">
        <v>891</v>
      </c>
      <c r="F31" s="752"/>
      <c r="G31" s="752"/>
      <c r="H31" s="752">
        <v>250000</v>
      </c>
      <c r="I31" s="892">
        <v>100000</v>
      </c>
      <c r="J31" s="892">
        <v>50000</v>
      </c>
      <c r="K31" s="892">
        <v>50000</v>
      </c>
      <c r="L31" s="892">
        <v>50000</v>
      </c>
      <c r="M31" s="1092"/>
      <c r="N31" s="1093"/>
      <c r="O31" s="1092"/>
      <c r="P31" s="1094">
        <f t="shared" si="2"/>
        <v>250000</v>
      </c>
      <c r="Q31" s="1089"/>
    </row>
    <row r="32" spans="1:17" ht="42.75" customHeight="1">
      <c r="A32" s="822" t="s">
        <v>856</v>
      </c>
      <c r="B32" s="823" t="s">
        <v>1184</v>
      </c>
      <c r="C32" s="824"/>
      <c r="D32" s="825" t="s">
        <v>853</v>
      </c>
      <c r="E32" s="751" t="s">
        <v>892</v>
      </c>
      <c r="F32" s="752"/>
      <c r="G32" s="752"/>
      <c r="H32" s="752">
        <v>60000</v>
      </c>
      <c r="I32" s="892">
        <v>0</v>
      </c>
      <c r="J32" s="892">
        <v>30000</v>
      </c>
      <c r="K32" s="892">
        <v>30000</v>
      </c>
      <c r="L32" s="892">
        <v>0</v>
      </c>
      <c r="M32" s="1092"/>
      <c r="N32" s="1093"/>
      <c r="O32" s="1092"/>
      <c r="P32" s="1094">
        <f t="shared" si="2"/>
        <v>60000</v>
      </c>
      <c r="Q32" s="1089"/>
    </row>
    <row r="33" spans="1:17" ht="42.75" customHeight="1">
      <c r="A33" s="1100" t="s">
        <v>856</v>
      </c>
      <c r="B33" s="1101" t="s">
        <v>893</v>
      </c>
      <c r="C33" s="1102"/>
      <c r="D33" s="1103" t="s">
        <v>853</v>
      </c>
      <c r="E33" s="1104" t="s">
        <v>894</v>
      </c>
      <c r="F33" s="1105">
        <v>40000</v>
      </c>
      <c r="G33" s="1105">
        <v>280000</v>
      </c>
      <c r="H33" s="1106">
        <v>350000</v>
      </c>
      <c r="I33" s="1112">
        <v>140000</v>
      </c>
      <c r="J33" s="1112">
        <v>70000</v>
      </c>
      <c r="K33" s="1112">
        <v>70000</v>
      </c>
      <c r="L33" s="1112">
        <v>70000</v>
      </c>
      <c r="M33" s="1092"/>
      <c r="N33" s="1093" t="s">
        <v>1222</v>
      </c>
      <c r="O33" s="1092">
        <v>-70000</v>
      </c>
      <c r="P33" s="1094">
        <f t="shared" si="2"/>
        <v>280000</v>
      </c>
      <c r="Q33" s="1089"/>
    </row>
    <row r="34" spans="1:17" ht="42.75" customHeight="1">
      <c r="A34" s="822" t="s">
        <v>856</v>
      </c>
      <c r="B34" s="823" t="s">
        <v>895</v>
      </c>
      <c r="C34" s="824"/>
      <c r="D34" s="825" t="s">
        <v>853</v>
      </c>
      <c r="E34" s="751" t="s">
        <v>896</v>
      </c>
      <c r="F34" s="826">
        <v>67000</v>
      </c>
      <c r="G34" s="826"/>
      <c r="H34" s="752">
        <v>433000</v>
      </c>
      <c r="I34" s="892">
        <v>193000</v>
      </c>
      <c r="J34" s="892">
        <v>80000</v>
      </c>
      <c r="K34" s="892">
        <v>80000</v>
      </c>
      <c r="L34" s="892">
        <v>80000</v>
      </c>
      <c r="M34" s="1092"/>
      <c r="N34" s="1093"/>
      <c r="O34" s="1092"/>
      <c r="P34" s="1094">
        <f t="shared" si="2"/>
        <v>433000</v>
      </c>
      <c r="Q34" s="1089"/>
    </row>
    <row r="35" spans="1:17" ht="42.75" customHeight="1">
      <c r="A35" s="822" t="s">
        <v>856</v>
      </c>
      <c r="B35" s="823" t="s">
        <v>1185</v>
      </c>
      <c r="C35" s="824"/>
      <c r="D35" s="825" t="s">
        <v>853</v>
      </c>
      <c r="E35" s="827" t="s">
        <v>897</v>
      </c>
      <c r="F35" s="829">
        <v>12000</v>
      </c>
      <c r="G35" s="829"/>
      <c r="H35" s="829">
        <v>250000</v>
      </c>
      <c r="I35" s="892">
        <v>100000</v>
      </c>
      <c r="J35" s="892">
        <v>50000</v>
      </c>
      <c r="K35" s="892">
        <v>50000</v>
      </c>
      <c r="L35" s="892">
        <v>50000</v>
      </c>
      <c r="M35" s="1092"/>
      <c r="N35" s="1093"/>
      <c r="O35" s="1092"/>
      <c r="P35" s="1094">
        <f t="shared" si="2"/>
        <v>250000</v>
      </c>
      <c r="Q35" s="1089"/>
    </row>
    <row r="36" spans="1:17" ht="42.75" customHeight="1">
      <c r="A36" s="822" t="s">
        <v>856</v>
      </c>
      <c r="B36" s="823" t="s">
        <v>1186</v>
      </c>
      <c r="C36" s="824"/>
      <c r="D36" s="825" t="s">
        <v>853</v>
      </c>
      <c r="E36" s="838" t="s">
        <v>1021</v>
      </c>
      <c r="F36" s="828">
        <v>39800</v>
      </c>
      <c r="G36" s="828"/>
      <c r="H36" s="829">
        <v>39800</v>
      </c>
      <c r="I36" s="892">
        <v>39800</v>
      </c>
      <c r="J36" s="892">
        <v>0</v>
      </c>
      <c r="K36" s="892">
        <v>0</v>
      </c>
      <c r="L36" s="892">
        <v>0</v>
      </c>
      <c r="M36" s="1092"/>
      <c r="N36" s="1093"/>
      <c r="O36" s="1092"/>
      <c r="P36" s="1094">
        <f t="shared" si="2"/>
        <v>39800</v>
      </c>
      <c r="Q36" s="1089"/>
    </row>
    <row r="37" spans="1:17" ht="42.75" customHeight="1">
      <c r="A37" s="822" t="s">
        <v>856</v>
      </c>
      <c r="B37" s="823" t="s">
        <v>1187</v>
      </c>
      <c r="C37" s="824"/>
      <c r="D37" s="825" t="s">
        <v>853</v>
      </c>
      <c r="E37" s="838" t="s">
        <v>1074</v>
      </c>
      <c r="F37" s="829">
        <v>360000</v>
      </c>
      <c r="G37" s="829"/>
      <c r="H37" s="829">
        <v>360000</v>
      </c>
      <c r="I37" s="892">
        <v>360000</v>
      </c>
      <c r="J37" s="892">
        <v>0</v>
      </c>
      <c r="K37" s="892">
        <v>0</v>
      </c>
      <c r="L37" s="892">
        <v>0</v>
      </c>
      <c r="M37" s="1092"/>
      <c r="N37" s="1093"/>
      <c r="O37" s="1092"/>
      <c r="P37" s="1094">
        <f t="shared" si="2"/>
        <v>360000</v>
      </c>
      <c r="Q37" s="1089"/>
    </row>
    <row r="38" spans="1:17" ht="42.75" customHeight="1">
      <c r="A38" s="816"/>
      <c r="B38" s="839">
        <v>55</v>
      </c>
      <c r="C38" s="840"/>
      <c r="D38" s="835"/>
      <c r="E38" s="841" t="s">
        <v>898</v>
      </c>
      <c r="F38" s="842">
        <f>SUM(F39:F63)</f>
        <v>500582</v>
      </c>
      <c r="G38" s="842"/>
      <c r="H38" s="804">
        <f>SUM(H39:H63)</f>
        <v>4789200</v>
      </c>
      <c r="I38" s="804">
        <f aca="true" t="shared" si="5" ref="I38:P38">SUM(I39:I63)</f>
        <v>1539646.3</v>
      </c>
      <c r="J38" s="804">
        <f t="shared" si="5"/>
        <v>1182000</v>
      </c>
      <c r="K38" s="804">
        <f t="shared" si="5"/>
        <v>1447000</v>
      </c>
      <c r="L38" s="804">
        <f t="shared" si="5"/>
        <v>620553.7000000001</v>
      </c>
      <c r="M38" s="804">
        <f t="shared" si="5"/>
        <v>0</v>
      </c>
      <c r="N38" s="1096">
        <f t="shared" si="5"/>
        <v>0</v>
      </c>
      <c r="O38" s="1097">
        <f t="shared" si="5"/>
        <v>224000</v>
      </c>
      <c r="P38" s="1098">
        <f t="shared" si="5"/>
        <v>5013200</v>
      </c>
      <c r="Q38" s="1099">
        <f>SUM(H38+O38)</f>
        <v>5013200</v>
      </c>
    </row>
    <row r="39" spans="1:17" ht="42.75" customHeight="1">
      <c r="A39" s="1100" t="s">
        <v>856</v>
      </c>
      <c r="B39" s="1101" t="s">
        <v>899</v>
      </c>
      <c r="C39" s="1102"/>
      <c r="D39" s="1103" t="s">
        <v>853</v>
      </c>
      <c r="E39" s="1110" t="s">
        <v>900</v>
      </c>
      <c r="F39" s="981">
        <v>120000</v>
      </c>
      <c r="G39" s="981"/>
      <c r="H39" s="981">
        <v>240000</v>
      </c>
      <c r="I39" s="1112">
        <v>0</v>
      </c>
      <c r="J39" s="1112">
        <v>120000</v>
      </c>
      <c r="K39" s="1112">
        <v>0</v>
      </c>
      <c r="L39" s="1112">
        <v>120000</v>
      </c>
      <c r="M39" s="1092"/>
      <c r="N39" s="1093" t="s">
        <v>1221</v>
      </c>
      <c r="O39" s="1092">
        <v>30000</v>
      </c>
      <c r="P39" s="1094">
        <f t="shared" si="2"/>
        <v>270000</v>
      </c>
      <c r="Q39" s="1089"/>
    </row>
    <row r="40" spans="1:17" ht="42.75" customHeight="1">
      <c r="A40" s="822" t="s">
        <v>856</v>
      </c>
      <c r="B40" s="823" t="s">
        <v>1004</v>
      </c>
      <c r="C40" s="823"/>
      <c r="D40" s="825" t="s">
        <v>853</v>
      </c>
      <c r="E40" s="827" t="s">
        <v>933</v>
      </c>
      <c r="F40" s="829"/>
      <c r="G40" s="829"/>
      <c r="H40" s="829">
        <v>300000</v>
      </c>
      <c r="I40" s="1121">
        <v>100000</v>
      </c>
      <c r="J40" s="1121">
        <v>100000</v>
      </c>
      <c r="K40" s="892">
        <v>0</v>
      </c>
      <c r="L40" s="892">
        <v>100000</v>
      </c>
      <c r="M40" s="1113"/>
      <c r="N40" s="1122"/>
      <c r="O40" s="1113"/>
      <c r="P40" s="1094">
        <f t="shared" si="2"/>
        <v>300000</v>
      </c>
      <c r="Q40" s="1123"/>
    </row>
    <row r="41" spans="1:17" ht="42.75" customHeight="1">
      <c r="A41" s="822" t="s">
        <v>856</v>
      </c>
      <c r="B41" s="823" t="s">
        <v>901</v>
      </c>
      <c r="C41" s="824"/>
      <c r="D41" s="825" t="s">
        <v>853</v>
      </c>
      <c r="E41" s="827" t="s">
        <v>902</v>
      </c>
      <c r="F41" s="829"/>
      <c r="G41" s="829"/>
      <c r="H41" s="829">
        <v>200000</v>
      </c>
      <c r="I41" s="892">
        <v>0</v>
      </c>
      <c r="J41" s="892">
        <v>200000</v>
      </c>
      <c r="K41" s="892">
        <v>0</v>
      </c>
      <c r="L41" s="892">
        <v>0</v>
      </c>
      <c r="M41" s="1092"/>
      <c r="N41" s="1093"/>
      <c r="O41" s="1092"/>
      <c r="P41" s="1094">
        <f t="shared" si="2"/>
        <v>200000</v>
      </c>
      <c r="Q41" s="1089"/>
    </row>
    <row r="42" spans="1:17" ht="42.75" customHeight="1">
      <c r="A42" s="822" t="s">
        <v>856</v>
      </c>
      <c r="B42" s="823" t="s">
        <v>903</v>
      </c>
      <c r="C42" s="824"/>
      <c r="D42" s="825" t="s">
        <v>853</v>
      </c>
      <c r="E42" s="827" t="s">
        <v>904</v>
      </c>
      <c r="F42" s="829"/>
      <c r="G42" s="829"/>
      <c r="H42" s="829">
        <v>150000</v>
      </c>
      <c r="I42" s="892">
        <v>50000</v>
      </c>
      <c r="J42" s="892">
        <v>40000</v>
      </c>
      <c r="K42" s="892">
        <v>40000</v>
      </c>
      <c r="L42" s="892">
        <v>20000</v>
      </c>
      <c r="M42" s="1092"/>
      <c r="N42" s="1093"/>
      <c r="O42" s="1092"/>
      <c r="P42" s="1094">
        <f t="shared" si="2"/>
        <v>150000</v>
      </c>
      <c r="Q42" s="1089"/>
    </row>
    <row r="43" spans="1:17" ht="42.75" customHeight="1">
      <c r="A43" s="822" t="s">
        <v>856</v>
      </c>
      <c r="B43" s="823" t="s">
        <v>905</v>
      </c>
      <c r="C43" s="824"/>
      <c r="D43" s="825" t="s">
        <v>853</v>
      </c>
      <c r="E43" s="827" t="s">
        <v>906</v>
      </c>
      <c r="F43" s="829">
        <v>152875</v>
      </c>
      <c r="G43" s="829"/>
      <c r="H43" s="829">
        <v>500000</v>
      </c>
      <c r="I43" s="892">
        <v>250000</v>
      </c>
      <c r="J43" s="892">
        <v>150000</v>
      </c>
      <c r="K43" s="892">
        <v>100000</v>
      </c>
      <c r="L43" s="892">
        <v>0</v>
      </c>
      <c r="M43" s="1092"/>
      <c r="N43" s="1093"/>
      <c r="O43" s="1092"/>
      <c r="P43" s="1094">
        <f t="shared" si="2"/>
        <v>500000</v>
      </c>
      <c r="Q43" s="1089"/>
    </row>
    <row r="44" spans="1:17" ht="42.75" customHeight="1">
      <c r="A44" s="822" t="s">
        <v>856</v>
      </c>
      <c r="B44" s="823" t="s">
        <v>907</v>
      </c>
      <c r="C44" s="824"/>
      <c r="D44" s="825" t="s">
        <v>853</v>
      </c>
      <c r="E44" s="827" t="s">
        <v>908</v>
      </c>
      <c r="F44" s="829">
        <v>12000</v>
      </c>
      <c r="G44" s="829"/>
      <c r="H44" s="829">
        <v>70000</v>
      </c>
      <c r="I44" s="1121">
        <v>28000</v>
      </c>
      <c r="J44" s="1121">
        <v>14000</v>
      </c>
      <c r="K44" s="892">
        <v>14000</v>
      </c>
      <c r="L44" s="892">
        <v>14000</v>
      </c>
      <c r="M44" s="1092"/>
      <c r="N44" s="1093"/>
      <c r="O44" s="1092"/>
      <c r="P44" s="1094">
        <f t="shared" si="2"/>
        <v>70000</v>
      </c>
      <c r="Q44" s="1089"/>
    </row>
    <row r="45" spans="1:17" ht="42.75" customHeight="1">
      <c r="A45" s="1100" t="s">
        <v>856</v>
      </c>
      <c r="B45" s="1101" t="s">
        <v>999</v>
      </c>
      <c r="C45" s="1102"/>
      <c r="D45" s="1103" t="s">
        <v>853</v>
      </c>
      <c r="E45" s="1110" t="s">
        <v>909</v>
      </c>
      <c r="F45" s="981"/>
      <c r="G45" s="981"/>
      <c r="H45" s="981">
        <v>300000</v>
      </c>
      <c r="I45" s="1112">
        <v>200000</v>
      </c>
      <c r="J45" s="1112">
        <v>100000</v>
      </c>
      <c r="K45" s="1112">
        <v>0</v>
      </c>
      <c r="L45" s="1112">
        <v>0</v>
      </c>
      <c r="M45" s="1092"/>
      <c r="N45" s="1093" t="s">
        <v>1221</v>
      </c>
      <c r="O45" s="1092">
        <v>200000</v>
      </c>
      <c r="P45" s="1094">
        <f t="shared" si="2"/>
        <v>500000</v>
      </c>
      <c r="Q45" s="1089"/>
    </row>
    <row r="46" spans="1:17" ht="42.75" customHeight="1">
      <c r="A46" s="822" t="s">
        <v>856</v>
      </c>
      <c r="B46" s="823" t="s">
        <v>1000</v>
      </c>
      <c r="C46" s="824"/>
      <c r="D46" s="825" t="s">
        <v>853</v>
      </c>
      <c r="E46" s="751" t="s">
        <v>910</v>
      </c>
      <c r="F46" s="826">
        <v>27600</v>
      </c>
      <c r="G46" s="826"/>
      <c r="H46" s="756">
        <v>210000</v>
      </c>
      <c r="I46" s="892">
        <v>60000</v>
      </c>
      <c r="J46" s="892">
        <v>50000</v>
      </c>
      <c r="K46" s="892">
        <v>50000</v>
      </c>
      <c r="L46" s="892">
        <v>50000</v>
      </c>
      <c r="M46" s="1092"/>
      <c r="N46" s="1093"/>
      <c r="O46" s="1092"/>
      <c r="P46" s="1094">
        <f t="shared" si="2"/>
        <v>210000</v>
      </c>
      <c r="Q46" s="1089"/>
    </row>
    <row r="47" spans="1:17" ht="42.75" customHeight="1">
      <c r="A47" s="822" t="s">
        <v>856</v>
      </c>
      <c r="B47" s="823" t="s">
        <v>1001</v>
      </c>
      <c r="C47" s="824"/>
      <c r="D47" s="825" t="s">
        <v>853</v>
      </c>
      <c r="E47" s="751" t="s">
        <v>911</v>
      </c>
      <c r="F47" s="826">
        <v>32000</v>
      </c>
      <c r="G47" s="826"/>
      <c r="H47" s="756">
        <v>273000</v>
      </c>
      <c r="I47" s="892">
        <v>100000</v>
      </c>
      <c r="J47" s="892">
        <v>58000</v>
      </c>
      <c r="K47" s="892">
        <v>58000</v>
      </c>
      <c r="L47" s="892">
        <v>57000</v>
      </c>
      <c r="M47" s="1092"/>
      <c r="N47" s="1093"/>
      <c r="O47" s="1092"/>
      <c r="P47" s="1094">
        <f t="shared" si="2"/>
        <v>273000</v>
      </c>
      <c r="Q47" s="1089"/>
    </row>
    <row r="48" spans="1:17" ht="42.75" customHeight="1">
      <c r="A48" s="822" t="s">
        <v>856</v>
      </c>
      <c r="B48" s="823" t="s">
        <v>1188</v>
      </c>
      <c r="C48" s="824"/>
      <c r="D48" s="825" t="s">
        <v>853</v>
      </c>
      <c r="E48" s="827" t="s">
        <v>912</v>
      </c>
      <c r="F48" s="829"/>
      <c r="G48" s="829"/>
      <c r="H48" s="829">
        <v>65000</v>
      </c>
      <c r="I48" s="892">
        <v>0</v>
      </c>
      <c r="J48" s="892">
        <v>0</v>
      </c>
      <c r="K48" s="892">
        <v>0</v>
      </c>
      <c r="L48" s="892">
        <v>65000</v>
      </c>
      <c r="M48" s="1113"/>
      <c r="N48" s="1093"/>
      <c r="O48" s="1092"/>
      <c r="P48" s="1094">
        <f t="shared" si="2"/>
        <v>65000</v>
      </c>
      <c r="Q48" s="1089"/>
    </row>
    <row r="49" spans="1:17" ht="42.75" customHeight="1">
      <c r="A49" s="822" t="s">
        <v>856</v>
      </c>
      <c r="B49" s="823" t="s">
        <v>915</v>
      </c>
      <c r="C49" s="824"/>
      <c r="D49" s="825" t="s">
        <v>853</v>
      </c>
      <c r="E49" s="751" t="s">
        <v>913</v>
      </c>
      <c r="F49" s="826">
        <v>5350</v>
      </c>
      <c r="G49" s="826"/>
      <c r="H49" s="752">
        <v>30000</v>
      </c>
      <c r="I49" s="892">
        <v>6000</v>
      </c>
      <c r="J49" s="892">
        <v>8000</v>
      </c>
      <c r="K49" s="892">
        <v>8000</v>
      </c>
      <c r="L49" s="892">
        <v>8000</v>
      </c>
      <c r="M49" s="1092"/>
      <c r="N49" s="1093"/>
      <c r="O49" s="1092"/>
      <c r="P49" s="1094">
        <f t="shared" si="2"/>
        <v>30000</v>
      </c>
      <c r="Q49" s="1089"/>
    </row>
    <row r="50" spans="1:17" ht="42.75" customHeight="1">
      <c r="A50" s="822" t="s">
        <v>856</v>
      </c>
      <c r="B50" s="823" t="s">
        <v>1002</v>
      </c>
      <c r="C50" s="824"/>
      <c r="D50" s="825" t="s">
        <v>853</v>
      </c>
      <c r="E50" s="751" t="s">
        <v>914</v>
      </c>
      <c r="F50" s="826">
        <v>4770</v>
      </c>
      <c r="G50" s="826"/>
      <c r="H50" s="752">
        <v>30000</v>
      </c>
      <c r="I50" s="892">
        <v>5000</v>
      </c>
      <c r="J50" s="892">
        <v>8000</v>
      </c>
      <c r="K50" s="892">
        <v>8000</v>
      </c>
      <c r="L50" s="892">
        <v>9000</v>
      </c>
      <c r="M50" s="1092"/>
      <c r="N50" s="1093"/>
      <c r="O50" s="1092"/>
      <c r="P50" s="1094">
        <f t="shared" si="2"/>
        <v>30000</v>
      </c>
      <c r="Q50" s="1089"/>
    </row>
    <row r="51" spans="1:17" ht="42.75" customHeight="1">
      <c r="A51" s="1100" t="s">
        <v>856</v>
      </c>
      <c r="B51" s="1101" t="s">
        <v>1003</v>
      </c>
      <c r="C51" s="1102"/>
      <c r="D51" s="1103" t="s">
        <v>853</v>
      </c>
      <c r="E51" s="1104" t="s">
        <v>916</v>
      </c>
      <c r="F51" s="1106"/>
      <c r="G51" s="1106" t="s">
        <v>1223</v>
      </c>
      <c r="H51" s="1105">
        <v>26000</v>
      </c>
      <c r="I51" s="1112">
        <v>26000</v>
      </c>
      <c r="J51" s="1112">
        <v>0</v>
      </c>
      <c r="K51" s="1112">
        <v>0</v>
      </c>
      <c r="L51" s="1112">
        <v>0</v>
      </c>
      <c r="M51" s="1092"/>
      <c r="N51" s="1109" t="s">
        <v>1225</v>
      </c>
      <c r="O51" s="1092">
        <v>-26000</v>
      </c>
      <c r="P51" s="1094">
        <f t="shared" si="2"/>
        <v>0</v>
      </c>
      <c r="Q51" s="1089"/>
    </row>
    <row r="52" spans="1:17" ht="42.75" customHeight="1">
      <c r="A52" s="822" t="s">
        <v>856</v>
      </c>
      <c r="B52" s="823" t="s">
        <v>1010</v>
      </c>
      <c r="C52" s="824"/>
      <c r="D52" s="825" t="s">
        <v>853</v>
      </c>
      <c r="E52" s="751" t="s">
        <v>1011</v>
      </c>
      <c r="F52" s="826">
        <v>3000</v>
      </c>
      <c r="G52" s="826"/>
      <c r="H52" s="752">
        <v>362807.8</v>
      </c>
      <c r="I52" s="892">
        <v>110000</v>
      </c>
      <c r="J52" s="892">
        <v>90000</v>
      </c>
      <c r="K52" s="892">
        <v>90000</v>
      </c>
      <c r="L52" s="892">
        <v>72807.8</v>
      </c>
      <c r="M52" s="1113"/>
      <c r="N52" s="1122"/>
      <c r="O52" s="1113"/>
      <c r="P52" s="1094">
        <f t="shared" si="2"/>
        <v>362807.8</v>
      </c>
      <c r="Q52" s="1123"/>
    </row>
    <row r="53" spans="1:17" ht="42.75" customHeight="1">
      <c r="A53" s="822" t="s">
        <v>856</v>
      </c>
      <c r="B53" s="823" t="s">
        <v>918</v>
      </c>
      <c r="C53" s="824"/>
      <c r="D53" s="825" t="s">
        <v>853</v>
      </c>
      <c r="E53" s="751" t="s">
        <v>919</v>
      </c>
      <c r="F53" s="826">
        <v>44000</v>
      </c>
      <c r="G53" s="826"/>
      <c r="H53" s="752">
        <v>100000</v>
      </c>
      <c r="I53" s="892">
        <v>40000</v>
      </c>
      <c r="J53" s="892">
        <v>20000</v>
      </c>
      <c r="K53" s="892">
        <v>20000</v>
      </c>
      <c r="L53" s="892">
        <v>20000</v>
      </c>
      <c r="M53" s="1113"/>
      <c r="N53" s="1122"/>
      <c r="O53" s="1113"/>
      <c r="P53" s="1094">
        <f t="shared" si="2"/>
        <v>100000</v>
      </c>
      <c r="Q53" s="1123"/>
    </row>
    <row r="54" spans="1:17" ht="42.75" customHeight="1">
      <c r="A54" s="822" t="s">
        <v>856</v>
      </c>
      <c r="B54" s="823" t="s">
        <v>920</v>
      </c>
      <c r="C54" s="824"/>
      <c r="D54" s="825" t="s">
        <v>853</v>
      </c>
      <c r="E54" s="751" t="s">
        <v>921</v>
      </c>
      <c r="F54" s="752"/>
      <c r="G54" s="752"/>
      <c r="H54" s="752">
        <v>20000</v>
      </c>
      <c r="I54" s="892">
        <v>10000</v>
      </c>
      <c r="J54" s="892">
        <v>0</v>
      </c>
      <c r="K54" s="892">
        <v>10000</v>
      </c>
      <c r="L54" s="892">
        <v>0</v>
      </c>
      <c r="M54" s="1113"/>
      <c r="N54" s="1122"/>
      <c r="O54" s="1113"/>
      <c r="P54" s="1094">
        <f t="shared" si="2"/>
        <v>20000</v>
      </c>
      <c r="Q54" s="1123"/>
    </row>
    <row r="55" spans="1:17" ht="42.75" customHeight="1">
      <c r="A55" s="1100" t="s">
        <v>856</v>
      </c>
      <c r="B55" s="1101" t="s">
        <v>1007</v>
      </c>
      <c r="C55" s="1102"/>
      <c r="D55" s="1103" t="s">
        <v>853</v>
      </c>
      <c r="E55" s="1104" t="s">
        <v>917</v>
      </c>
      <c r="F55" s="1105">
        <v>70250</v>
      </c>
      <c r="G55" s="1105">
        <v>50000</v>
      </c>
      <c r="H55" s="1106">
        <v>70000</v>
      </c>
      <c r="I55" s="1112">
        <v>30000</v>
      </c>
      <c r="J55" s="1112">
        <v>15000</v>
      </c>
      <c r="K55" s="1112">
        <v>15000</v>
      </c>
      <c r="L55" s="1112">
        <v>10000</v>
      </c>
      <c r="M55" s="1113"/>
      <c r="N55" s="1122" t="s">
        <v>1221</v>
      </c>
      <c r="O55" s="1113">
        <v>50000</v>
      </c>
      <c r="P55" s="1094">
        <f t="shared" si="2"/>
        <v>120000</v>
      </c>
      <c r="Q55" s="1123"/>
    </row>
    <row r="56" spans="1:17" ht="42.75" customHeight="1">
      <c r="A56" s="822" t="s">
        <v>856</v>
      </c>
      <c r="B56" s="823" t="s">
        <v>922</v>
      </c>
      <c r="C56" s="824"/>
      <c r="D56" s="825" t="s">
        <v>853</v>
      </c>
      <c r="E56" s="827" t="s">
        <v>923</v>
      </c>
      <c r="F56" s="829"/>
      <c r="G56" s="829"/>
      <c r="H56" s="829">
        <v>350000</v>
      </c>
      <c r="I56" s="892">
        <v>120000</v>
      </c>
      <c r="J56" s="892">
        <v>120000</v>
      </c>
      <c r="K56" s="892">
        <v>110000</v>
      </c>
      <c r="L56" s="892">
        <v>0</v>
      </c>
      <c r="M56" s="1113"/>
      <c r="N56" s="1122"/>
      <c r="O56" s="1113"/>
      <c r="P56" s="1094">
        <f t="shared" si="2"/>
        <v>350000</v>
      </c>
      <c r="Q56" s="1123"/>
    </row>
    <row r="57" spans="1:17" ht="42.75" customHeight="1">
      <c r="A57" s="1100" t="s">
        <v>856</v>
      </c>
      <c r="B57" s="1101" t="s">
        <v>924</v>
      </c>
      <c r="C57" s="1102"/>
      <c r="D57" s="1103" t="s">
        <v>853</v>
      </c>
      <c r="E57" s="1110" t="s">
        <v>925</v>
      </c>
      <c r="F57" s="981"/>
      <c r="G57" s="981"/>
      <c r="H57" s="981">
        <v>100000</v>
      </c>
      <c r="I57" s="1117">
        <v>30000</v>
      </c>
      <c r="J57" s="1117">
        <v>25000</v>
      </c>
      <c r="K57" s="1112">
        <v>20000</v>
      </c>
      <c r="L57" s="1112">
        <v>25000</v>
      </c>
      <c r="M57" s="1092"/>
      <c r="N57" s="1093" t="s">
        <v>1222</v>
      </c>
      <c r="O57" s="1092">
        <v>-30000</v>
      </c>
      <c r="P57" s="1094">
        <f t="shared" si="2"/>
        <v>70000</v>
      </c>
      <c r="Q57" s="1089"/>
    </row>
    <row r="58" spans="1:17" ht="42.75" customHeight="1">
      <c r="A58" s="822" t="s">
        <v>856</v>
      </c>
      <c r="B58" s="823" t="s">
        <v>926</v>
      </c>
      <c r="C58" s="824"/>
      <c r="D58" s="825" t="s">
        <v>853</v>
      </c>
      <c r="E58" s="827" t="s">
        <v>927</v>
      </c>
      <c r="F58" s="829"/>
      <c r="G58" s="829"/>
      <c r="H58" s="829">
        <v>15000</v>
      </c>
      <c r="I58" s="892">
        <v>4000</v>
      </c>
      <c r="J58" s="892">
        <v>4000</v>
      </c>
      <c r="K58" s="892">
        <v>4000</v>
      </c>
      <c r="L58" s="892">
        <v>3000</v>
      </c>
      <c r="M58" s="1092"/>
      <c r="N58" s="1093"/>
      <c r="O58" s="1092"/>
      <c r="P58" s="1094">
        <f t="shared" si="2"/>
        <v>15000</v>
      </c>
      <c r="Q58" s="1089"/>
    </row>
    <row r="59" spans="1:17" ht="42.75" customHeight="1">
      <c r="A59" s="822" t="s">
        <v>856</v>
      </c>
      <c r="B59" s="823" t="s">
        <v>931</v>
      </c>
      <c r="C59" s="824"/>
      <c r="D59" s="825" t="s">
        <v>853</v>
      </c>
      <c r="E59" s="827" t="s">
        <v>932</v>
      </c>
      <c r="F59" s="829"/>
      <c r="G59" s="829"/>
      <c r="H59" s="829">
        <v>800000</v>
      </c>
      <c r="I59" s="892">
        <v>0</v>
      </c>
      <c r="J59" s="892">
        <v>0</v>
      </c>
      <c r="K59" s="892">
        <v>800000</v>
      </c>
      <c r="L59" s="892">
        <v>0</v>
      </c>
      <c r="M59" s="1092"/>
      <c r="N59" s="1093"/>
      <c r="O59" s="1092"/>
      <c r="P59" s="1094">
        <f t="shared" si="2"/>
        <v>800000</v>
      </c>
      <c r="Q59" s="1089"/>
    </row>
    <row r="60" spans="1:17" ht="42.75" customHeight="1">
      <c r="A60" s="822" t="s">
        <v>856</v>
      </c>
      <c r="B60" s="823" t="s">
        <v>1189</v>
      </c>
      <c r="C60" s="824"/>
      <c r="D60" s="825" t="s">
        <v>853</v>
      </c>
      <c r="E60" s="827" t="s">
        <v>930</v>
      </c>
      <c r="F60" s="829"/>
      <c r="G60" s="829"/>
      <c r="H60" s="829">
        <v>20000</v>
      </c>
      <c r="I60" s="892">
        <v>10000</v>
      </c>
      <c r="J60" s="892">
        <v>10000</v>
      </c>
      <c r="K60" s="892">
        <v>0</v>
      </c>
      <c r="L60" s="892">
        <v>0</v>
      </c>
      <c r="M60" s="1092"/>
      <c r="N60" s="1093"/>
      <c r="O60" s="1092"/>
      <c r="P60" s="1094">
        <f t="shared" si="2"/>
        <v>20000</v>
      </c>
      <c r="Q60" s="1089"/>
    </row>
    <row r="61" spans="1:17" ht="42.75" customHeight="1">
      <c r="A61" s="822" t="s">
        <v>856</v>
      </c>
      <c r="B61" s="823" t="s">
        <v>929</v>
      </c>
      <c r="C61" s="824"/>
      <c r="D61" s="825" t="s">
        <v>853</v>
      </c>
      <c r="E61" s="843" t="s">
        <v>1035</v>
      </c>
      <c r="F61" s="829"/>
      <c r="G61" s="829"/>
      <c r="H61" s="829">
        <v>196745.9</v>
      </c>
      <c r="I61" s="892">
        <v>50000</v>
      </c>
      <c r="J61" s="892">
        <v>50000</v>
      </c>
      <c r="K61" s="892">
        <v>50000</v>
      </c>
      <c r="L61" s="892">
        <v>46745.9</v>
      </c>
      <c r="M61" s="1092"/>
      <c r="N61" s="1093"/>
      <c r="O61" s="1092"/>
      <c r="P61" s="1094">
        <f t="shared" si="2"/>
        <v>196745.9</v>
      </c>
      <c r="Q61" s="1089"/>
    </row>
    <row r="62" spans="1:17" ht="42.75" customHeight="1">
      <c r="A62" s="822" t="s">
        <v>856</v>
      </c>
      <c r="B62" s="823" t="s">
        <v>1190</v>
      </c>
      <c r="C62" s="824"/>
      <c r="D62" s="825" t="s">
        <v>853</v>
      </c>
      <c r="E62" s="827" t="s">
        <v>928</v>
      </c>
      <c r="F62" s="829"/>
      <c r="G62" s="829"/>
      <c r="H62" s="829">
        <v>250000</v>
      </c>
      <c r="I62" s="892">
        <v>200000</v>
      </c>
      <c r="J62" s="892">
        <v>0</v>
      </c>
      <c r="K62" s="892">
        <v>50000</v>
      </c>
      <c r="L62" s="892">
        <v>0</v>
      </c>
      <c r="M62" s="1092"/>
      <c r="N62" s="1109"/>
      <c r="O62" s="1092"/>
      <c r="P62" s="1094">
        <f t="shared" si="2"/>
        <v>250000</v>
      </c>
      <c r="Q62" s="1089"/>
    </row>
    <row r="63" spans="1:17" ht="42.75" customHeight="1">
      <c r="A63" s="822" t="s">
        <v>856</v>
      </c>
      <c r="B63" s="823" t="s">
        <v>1191</v>
      </c>
      <c r="C63" s="824"/>
      <c r="D63" s="825" t="s">
        <v>853</v>
      </c>
      <c r="E63" s="838" t="s">
        <v>1020</v>
      </c>
      <c r="F63" s="828">
        <v>28737</v>
      </c>
      <c r="G63" s="828"/>
      <c r="H63" s="829">
        <v>110646.3</v>
      </c>
      <c r="I63" s="829">
        <v>110646.3</v>
      </c>
      <c r="J63" s="892">
        <v>0</v>
      </c>
      <c r="K63" s="892">
        <v>0</v>
      </c>
      <c r="L63" s="892">
        <v>0</v>
      </c>
      <c r="M63" s="1092"/>
      <c r="N63" s="1093"/>
      <c r="O63" s="1092"/>
      <c r="P63" s="1094">
        <f t="shared" si="2"/>
        <v>110646.3</v>
      </c>
      <c r="Q63" s="1089"/>
    </row>
    <row r="64" spans="1:17" ht="42.75" customHeight="1">
      <c r="A64" s="816"/>
      <c r="B64" s="844" t="s">
        <v>1008</v>
      </c>
      <c r="C64" s="844"/>
      <c r="D64" s="845"/>
      <c r="E64" s="846" t="s">
        <v>1009</v>
      </c>
      <c r="F64" s="842"/>
      <c r="G64" s="842"/>
      <c r="H64" s="804">
        <f>H65</f>
        <v>20000</v>
      </c>
      <c r="I64" s="804">
        <f aca="true" t="shared" si="6" ref="I64:P64">I65</f>
        <v>10000</v>
      </c>
      <c r="J64" s="804">
        <f t="shared" si="6"/>
        <v>0</v>
      </c>
      <c r="K64" s="804">
        <f t="shared" si="6"/>
        <v>10000</v>
      </c>
      <c r="L64" s="804">
        <f t="shared" si="6"/>
        <v>0</v>
      </c>
      <c r="M64" s="804">
        <f t="shared" si="6"/>
        <v>0</v>
      </c>
      <c r="N64" s="1096">
        <f t="shared" si="6"/>
        <v>0</v>
      </c>
      <c r="O64" s="804">
        <f t="shared" si="6"/>
        <v>0</v>
      </c>
      <c r="P64" s="1124">
        <f t="shared" si="6"/>
        <v>20000</v>
      </c>
      <c r="Q64" s="1123"/>
    </row>
    <row r="65" spans="1:17" ht="42.75" customHeight="1" thickBot="1">
      <c r="A65" s="893" t="s">
        <v>856</v>
      </c>
      <c r="B65" s="982" t="s">
        <v>934</v>
      </c>
      <c r="C65" s="982"/>
      <c r="D65" s="900" t="s">
        <v>853</v>
      </c>
      <c r="E65" s="1125" t="s">
        <v>935</v>
      </c>
      <c r="F65" s="1126"/>
      <c r="G65" s="1126"/>
      <c r="H65" s="1126">
        <v>20000</v>
      </c>
      <c r="I65" s="1127">
        <v>10000</v>
      </c>
      <c r="J65" s="1128"/>
      <c r="K65" s="902">
        <v>10000</v>
      </c>
      <c r="L65" s="902"/>
      <c r="M65" s="1129"/>
      <c r="N65" s="1130"/>
      <c r="O65" s="1129"/>
      <c r="P65" s="1131">
        <f t="shared" si="2"/>
        <v>20000</v>
      </c>
      <c r="Q65" s="1123"/>
    </row>
    <row r="66" spans="1:17" ht="21" thickBot="1">
      <c r="A66" s="852"/>
      <c r="B66" s="853"/>
      <c r="C66" s="854"/>
      <c r="D66" s="855"/>
      <c r="E66" s="856" t="s">
        <v>936</v>
      </c>
      <c r="F66" s="797">
        <f>F38+F22+F13++F6+F3</f>
        <v>1302991.7</v>
      </c>
      <c r="G66" s="797"/>
      <c r="H66" s="797">
        <f>H38+H22+H13+H6+H3+H65</f>
        <v>35000000</v>
      </c>
      <c r="I66" s="797">
        <f aca="true" t="shared" si="7" ref="I66:P66">I38+I22+I13+I6+I3+I65</f>
        <v>10164446.3</v>
      </c>
      <c r="J66" s="797">
        <f t="shared" si="7"/>
        <v>8814000</v>
      </c>
      <c r="K66" s="797">
        <f t="shared" si="7"/>
        <v>8539000</v>
      </c>
      <c r="L66" s="797">
        <f t="shared" si="7"/>
        <v>7482553.7</v>
      </c>
      <c r="M66" s="1132">
        <f t="shared" si="7"/>
        <v>720000</v>
      </c>
      <c r="N66" s="1133">
        <f t="shared" si="7"/>
        <v>0</v>
      </c>
      <c r="O66" s="1134">
        <f t="shared" si="7"/>
        <v>1409372.59</v>
      </c>
      <c r="P66" s="1135">
        <f t="shared" si="7"/>
        <v>36409372.59</v>
      </c>
      <c r="Q66" s="1136">
        <f>SUM(H66+O66)</f>
        <v>36409372.59</v>
      </c>
    </row>
    <row r="67" spans="1:17" ht="21" thickBot="1">
      <c r="A67" s="857"/>
      <c r="B67" s="858"/>
      <c r="C67" s="859"/>
      <c r="D67" s="860"/>
      <c r="E67" s="861"/>
      <c r="F67" s="862"/>
      <c r="G67" s="862"/>
      <c r="H67" s="862"/>
      <c r="I67" s="1137"/>
      <c r="K67" s="1137"/>
      <c r="L67" s="1137"/>
      <c r="M67" s="1138"/>
      <c r="N67" s="1139"/>
      <c r="O67" s="1138"/>
      <c r="P67" s="1140">
        <f t="shared" si="2"/>
        <v>0</v>
      </c>
      <c r="Q67" s="1138"/>
    </row>
    <row r="68" spans="1:17" ht="51.75" customHeight="1" thickBot="1">
      <c r="A68" s="863"/>
      <c r="B68" s="864" t="s">
        <v>846</v>
      </c>
      <c r="C68" s="865"/>
      <c r="D68" s="795" t="s">
        <v>847</v>
      </c>
      <c r="E68" s="866" t="s">
        <v>937</v>
      </c>
      <c r="F68" s="797"/>
      <c r="G68" s="797"/>
      <c r="H68" s="798" t="s">
        <v>849</v>
      </c>
      <c r="I68" s="1080" t="s">
        <v>1037</v>
      </c>
      <c r="J68" s="1081" t="s">
        <v>1038</v>
      </c>
      <c r="K68" s="1081" t="s">
        <v>1039</v>
      </c>
      <c r="L68" s="1081" t="s">
        <v>1040</v>
      </c>
      <c r="M68" s="1141"/>
      <c r="N68" s="1142"/>
      <c r="O68" s="1141"/>
      <c r="P68" s="1085" t="s">
        <v>1220</v>
      </c>
      <c r="Q68" s="1143"/>
    </row>
    <row r="69" spans="1:17" ht="51.75" customHeight="1">
      <c r="A69" s="867" t="s">
        <v>851</v>
      </c>
      <c r="B69" s="868" t="s">
        <v>1192</v>
      </c>
      <c r="C69" s="869"/>
      <c r="D69" s="870" t="s">
        <v>938</v>
      </c>
      <c r="E69" s="871" t="s">
        <v>939</v>
      </c>
      <c r="F69" s="872"/>
      <c r="G69" s="872"/>
      <c r="H69" s="872">
        <v>700000</v>
      </c>
      <c r="I69" s="1144">
        <v>0</v>
      </c>
      <c r="J69" s="1144">
        <v>0</v>
      </c>
      <c r="K69" s="1144">
        <v>700000</v>
      </c>
      <c r="L69" s="1144">
        <v>0</v>
      </c>
      <c r="M69" s="1145"/>
      <c r="N69" s="1146"/>
      <c r="O69" s="1147"/>
      <c r="P69" s="1148">
        <f>H69+O69</f>
        <v>700000</v>
      </c>
      <c r="Q69" s="1123"/>
    </row>
    <row r="70" spans="1:17" ht="51.75" customHeight="1">
      <c r="A70" s="806" t="s">
        <v>856</v>
      </c>
      <c r="B70" s="807" t="s">
        <v>1193</v>
      </c>
      <c r="C70" s="808"/>
      <c r="D70" s="809" t="s">
        <v>938</v>
      </c>
      <c r="E70" s="873" t="s">
        <v>940</v>
      </c>
      <c r="F70" s="812"/>
      <c r="G70" s="812"/>
      <c r="H70" s="812">
        <v>200000</v>
      </c>
      <c r="I70" s="1091">
        <v>0</v>
      </c>
      <c r="J70" s="1091">
        <v>0</v>
      </c>
      <c r="K70" s="1091">
        <v>0</v>
      </c>
      <c r="L70" s="1091">
        <v>200000</v>
      </c>
      <c r="M70" s="1092"/>
      <c r="N70" s="1122"/>
      <c r="O70" s="1113"/>
      <c r="P70" s="1094">
        <f t="shared" si="2"/>
        <v>200000</v>
      </c>
      <c r="Q70" s="1123"/>
    </row>
    <row r="71" spans="1:17" ht="51.75" customHeight="1">
      <c r="A71" s="806" t="s">
        <v>851</v>
      </c>
      <c r="B71" s="807" t="s">
        <v>1194</v>
      </c>
      <c r="C71" s="808"/>
      <c r="D71" s="809" t="s">
        <v>938</v>
      </c>
      <c r="E71" s="874" t="s">
        <v>941</v>
      </c>
      <c r="F71" s="812"/>
      <c r="G71" s="812"/>
      <c r="H71" s="812">
        <v>400000</v>
      </c>
      <c r="I71" s="1091">
        <v>0</v>
      </c>
      <c r="J71" s="1091">
        <v>400000</v>
      </c>
      <c r="K71" s="1091">
        <v>0</v>
      </c>
      <c r="L71" s="1091">
        <v>0</v>
      </c>
      <c r="M71" s="1092"/>
      <c r="N71" s="1122"/>
      <c r="O71" s="1113"/>
      <c r="P71" s="1094">
        <f t="shared" si="2"/>
        <v>400000</v>
      </c>
      <c r="Q71" s="1123"/>
    </row>
    <row r="72" spans="1:17" ht="51.75" customHeight="1">
      <c r="A72" s="806" t="s">
        <v>856</v>
      </c>
      <c r="B72" s="807" t="s">
        <v>1195</v>
      </c>
      <c r="C72" s="807"/>
      <c r="D72" s="809" t="s">
        <v>938</v>
      </c>
      <c r="E72" s="874" t="s">
        <v>942</v>
      </c>
      <c r="F72" s="812"/>
      <c r="G72" s="812"/>
      <c r="H72" s="875">
        <v>300000</v>
      </c>
      <c r="I72" s="1091">
        <v>300000</v>
      </c>
      <c r="J72" s="1091">
        <v>0</v>
      </c>
      <c r="K72" s="1091">
        <v>0</v>
      </c>
      <c r="L72" s="1091">
        <v>0</v>
      </c>
      <c r="M72" s="1149"/>
      <c r="N72" s="1122"/>
      <c r="O72" s="1150"/>
      <c r="P72" s="1094">
        <f aca="true" t="shared" si="8" ref="P72:P138">H72+O72</f>
        <v>300000</v>
      </c>
      <c r="Q72" s="1151"/>
    </row>
    <row r="73" spans="1:17" ht="51.75" customHeight="1">
      <c r="A73" s="1100" t="s">
        <v>856</v>
      </c>
      <c r="B73" s="1101" t="s">
        <v>1196</v>
      </c>
      <c r="C73" s="1152"/>
      <c r="D73" s="1103" t="s">
        <v>938</v>
      </c>
      <c r="E73" s="1153" t="s">
        <v>943</v>
      </c>
      <c r="F73" s="981"/>
      <c r="G73" s="981"/>
      <c r="H73" s="981">
        <v>882272.2</v>
      </c>
      <c r="I73" s="1112">
        <v>0</v>
      </c>
      <c r="J73" s="1112">
        <v>0</v>
      </c>
      <c r="K73" s="981">
        <v>782272.2</v>
      </c>
      <c r="L73" s="1112">
        <v>0</v>
      </c>
      <c r="M73" s="1113"/>
      <c r="N73" s="1093" t="s">
        <v>1221</v>
      </c>
      <c r="O73" s="1092">
        <v>325587.41</v>
      </c>
      <c r="P73" s="1094">
        <f>H73+O73</f>
        <v>1207859.6099999999</v>
      </c>
      <c r="Q73" s="1089"/>
    </row>
    <row r="74" spans="1:17" ht="51.75" customHeight="1">
      <c r="A74" s="806" t="s">
        <v>851</v>
      </c>
      <c r="B74" s="807" t="s">
        <v>1197</v>
      </c>
      <c r="C74" s="808"/>
      <c r="D74" s="809" t="s">
        <v>938</v>
      </c>
      <c r="E74" s="876" t="s">
        <v>944</v>
      </c>
      <c r="F74" s="812"/>
      <c r="G74" s="812"/>
      <c r="H74" s="812">
        <v>1250000</v>
      </c>
      <c r="I74" s="1091">
        <v>0</v>
      </c>
      <c r="J74" s="1091">
        <v>0</v>
      </c>
      <c r="K74" s="1091">
        <v>1250000</v>
      </c>
      <c r="L74" s="1091">
        <v>0</v>
      </c>
      <c r="M74" s="1113"/>
      <c r="N74" s="1093"/>
      <c r="O74" s="1092"/>
      <c r="P74" s="1094">
        <f t="shared" si="8"/>
        <v>1250000</v>
      </c>
      <c r="Q74" s="1089"/>
    </row>
    <row r="75" spans="1:17" ht="51.75" customHeight="1">
      <c r="A75" s="806" t="s">
        <v>856</v>
      </c>
      <c r="B75" s="807" t="s">
        <v>1198</v>
      </c>
      <c r="C75" s="808"/>
      <c r="D75" s="809" t="s">
        <v>938</v>
      </c>
      <c r="E75" s="876" t="s">
        <v>1031</v>
      </c>
      <c r="F75" s="812"/>
      <c r="G75" s="812"/>
      <c r="H75" s="812">
        <v>200000</v>
      </c>
      <c r="I75" s="1091">
        <v>0</v>
      </c>
      <c r="J75" s="1091">
        <v>200000</v>
      </c>
      <c r="K75" s="1091">
        <v>0</v>
      </c>
      <c r="L75" s="1091">
        <v>0</v>
      </c>
      <c r="M75" s="1113"/>
      <c r="N75" s="1093"/>
      <c r="O75" s="1092"/>
      <c r="P75" s="1094">
        <f t="shared" si="8"/>
        <v>200000</v>
      </c>
      <c r="Q75" s="1089"/>
    </row>
    <row r="76" spans="1:17" ht="51.75" customHeight="1">
      <c r="A76" s="822" t="s">
        <v>856</v>
      </c>
      <c r="B76" s="1154" t="s">
        <v>1199</v>
      </c>
      <c r="C76" s="824"/>
      <c r="D76" s="825" t="s">
        <v>938</v>
      </c>
      <c r="E76" s="1019" t="s">
        <v>1027</v>
      </c>
      <c r="F76" s="828"/>
      <c r="G76" s="828"/>
      <c r="H76" s="829">
        <v>60000</v>
      </c>
      <c r="I76" s="829">
        <v>60000</v>
      </c>
      <c r="J76" s="892">
        <v>0</v>
      </c>
      <c r="K76" s="892">
        <v>0</v>
      </c>
      <c r="L76" s="892">
        <v>0</v>
      </c>
      <c r="M76" s="1113"/>
      <c r="N76" s="1093"/>
      <c r="O76" s="1092"/>
      <c r="P76" s="1094">
        <f t="shared" si="8"/>
        <v>60000</v>
      </c>
      <c r="Q76" s="1089"/>
    </row>
    <row r="77" spans="1:17" ht="51.75" customHeight="1">
      <c r="A77" s="883" t="s">
        <v>856</v>
      </c>
      <c r="B77" s="884" t="s">
        <v>1199</v>
      </c>
      <c r="C77" s="885"/>
      <c r="D77" s="825" t="s">
        <v>938</v>
      </c>
      <c r="E77" s="886" t="s">
        <v>1022</v>
      </c>
      <c r="F77" s="828"/>
      <c r="G77" s="828"/>
      <c r="H77" s="829">
        <v>30000</v>
      </c>
      <c r="I77" s="829">
        <v>30000</v>
      </c>
      <c r="J77" s="892">
        <v>0</v>
      </c>
      <c r="K77" s="892">
        <v>0</v>
      </c>
      <c r="L77" s="892">
        <v>0</v>
      </c>
      <c r="M77" s="885"/>
      <c r="N77" s="1155"/>
      <c r="O77" s="1156"/>
      <c r="P77" s="1094">
        <f t="shared" si="8"/>
        <v>30000</v>
      </c>
      <c r="Q77" s="1157"/>
    </row>
    <row r="78" spans="1:17" ht="51.75" customHeight="1">
      <c r="A78" s="883" t="s">
        <v>851</v>
      </c>
      <c r="B78" s="884" t="s">
        <v>1199</v>
      </c>
      <c r="C78" s="885"/>
      <c r="D78" s="825" t="s">
        <v>938</v>
      </c>
      <c r="E78" s="886" t="s">
        <v>1026</v>
      </c>
      <c r="F78" s="828"/>
      <c r="G78" s="828"/>
      <c r="H78" s="829">
        <v>97836</v>
      </c>
      <c r="I78" s="829">
        <v>97836</v>
      </c>
      <c r="J78" s="892">
        <v>0</v>
      </c>
      <c r="K78" s="892">
        <v>0</v>
      </c>
      <c r="L78" s="892">
        <v>0</v>
      </c>
      <c r="M78" s="885"/>
      <c r="N78" s="1155"/>
      <c r="O78" s="1156"/>
      <c r="P78" s="1094">
        <f t="shared" si="8"/>
        <v>97836</v>
      </c>
      <c r="Q78" s="1157"/>
    </row>
    <row r="79" spans="1:17" ht="51.75" customHeight="1">
      <c r="A79" s="1100" t="s">
        <v>851</v>
      </c>
      <c r="B79" s="1158" t="s">
        <v>1226</v>
      </c>
      <c r="C79" s="1159"/>
      <c r="D79" s="1103" t="s">
        <v>938</v>
      </c>
      <c r="E79" s="1160" t="s">
        <v>1012</v>
      </c>
      <c r="F79" s="981"/>
      <c r="G79" s="981"/>
      <c r="H79" s="1112">
        <v>305760</v>
      </c>
      <c r="I79" s="1112">
        <v>305760</v>
      </c>
      <c r="J79" s="1112">
        <v>0</v>
      </c>
      <c r="K79" s="1112">
        <v>0</v>
      </c>
      <c r="L79" s="1112">
        <v>0</v>
      </c>
      <c r="M79" s="1113"/>
      <c r="N79" s="1161" t="s">
        <v>1223</v>
      </c>
      <c r="O79" s="1092">
        <v>-305760</v>
      </c>
      <c r="P79" s="1094">
        <f t="shared" si="8"/>
        <v>0</v>
      </c>
      <c r="Q79" s="1089"/>
    </row>
    <row r="80" spans="1:17" ht="51.75" customHeight="1">
      <c r="A80" s="1100" t="s">
        <v>856</v>
      </c>
      <c r="B80" s="1158" t="s">
        <v>1226</v>
      </c>
      <c r="C80" s="1159"/>
      <c r="D80" s="1103" t="s">
        <v>938</v>
      </c>
      <c r="E80" s="1160" t="s">
        <v>1013</v>
      </c>
      <c r="F80" s="981"/>
      <c r="G80" s="981"/>
      <c r="H80" s="1112">
        <v>19800</v>
      </c>
      <c r="I80" s="1112">
        <v>19800</v>
      </c>
      <c r="J80" s="1112">
        <v>0</v>
      </c>
      <c r="K80" s="1112">
        <v>0</v>
      </c>
      <c r="L80" s="1112">
        <v>0</v>
      </c>
      <c r="M80" s="1113"/>
      <c r="N80" s="1161" t="s">
        <v>1223</v>
      </c>
      <c r="O80" s="1092">
        <v>-19800</v>
      </c>
      <c r="P80" s="1094">
        <f t="shared" si="8"/>
        <v>0</v>
      </c>
      <c r="Q80" s="1089"/>
    </row>
    <row r="81" spans="1:17" ht="51.75" customHeight="1">
      <c r="A81" s="1100" t="s">
        <v>856</v>
      </c>
      <c r="B81" s="1158" t="s">
        <v>1226</v>
      </c>
      <c r="C81" s="1159"/>
      <c r="D81" s="1103" t="s">
        <v>938</v>
      </c>
      <c r="E81" s="1160" t="s">
        <v>1023</v>
      </c>
      <c r="F81" s="981"/>
      <c r="G81" s="981"/>
      <c r="H81" s="1112">
        <v>18000</v>
      </c>
      <c r="I81" s="1112">
        <v>18000</v>
      </c>
      <c r="J81" s="1112">
        <v>0</v>
      </c>
      <c r="K81" s="1112">
        <v>0</v>
      </c>
      <c r="L81" s="1112">
        <v>0</v>
      </c>
      <c r="M81" s="1113"/>
      <c r="N81" s="1161" t="s">
        <v>1223</v>
      </c>
      <c r="O81" s="1092">
        <v>-18000</v>
      </c>
      <c r="P81" s="1094">
        <f t="shared" si="8"/>
        <v>0</v>
      </c>
      <c r="Q81" s="1089"/>
    </row>
    <row r="82" spans="1:17" ht="51.75" customHeight="1">
      <c r="A82" s="822" t="s">
        <v>856</v>
      </c>
      <c r="B82" s="884" t="s">
        <v>1199</v>
      </c>
      <c r="C82" s="890"/>
      <c r="D82" s="825" t="s">
        <v>938</v>
      </c>
      <c r="E82" s="886" t="s">
        <v>1014</v>
      </c>
      <c r="F82" s="891"/>
      <c r="G82" s="891"/>
      <c r="H82" s="892">
        <v>415000</v>
      </c>
      <c r="I82" s="892">
        <v>415000</v>
      </c>
      <c r="J82" s="892">
        <v>0</v>
      </c>
      <c r="K82" s="892">
        <v>0</v>
      </c>
      <c r="L82" s="892">
        <v>0</v>
      </c>
      <c r="M82" s="1092"/>
      <c r="N82" s="1093"/>
      <c r="O82" s="1092"/>
      <c r="P82" s="1094">
        <f t="shared" si="8"/>
        <v>415000</v>
      </c>
      <c r="Q82" s="1089"/>
    </row>
    <row r="83" spans="1:17" ht="51.75" customHeight="1">
      <c r="A83" s="1100" t="s">
        <v>856</v>
      </c>
      <c r="B83" s="1158" t="s">
        <v>1199</v>
      </c>
      <c r="C83" s="1159"/>
      <c r="D83" s="1103" t="s">
        <v>938</v>
      </c>
      <c r="E83" s="1160" t="s">
        <v>1015</v>
      </c>
      <c r="F83" s="1162"/>
      <c r="G83" s="1162"/>
      <c r="H83" s="1112">
        <v>100000</v>
      </c>
      <c r="I83" s="1112">
        <v>100000</v>
      </c>
      <c r="J83" s="1112">
        <v>0</v>
      </c>
      <c r="K83" s="1112">
        <v>0</v>
      </c>
      <c r="L83" s="1112">
        <v>0</v>
      </c>
      <c r="M83" s="1092"/>
      <c r="N83" s="1093" t="s">
        <v>1227</v>
      </c>
      <c r="O83" s="1092"/>
      <c r="P83" s="1094">
        <f t="shared" si="8"/>
        <v>100000</v>
      </c>
      <c r="Q83" s="1089"/>
    </row>
    <row r="84" spans="1:17" ht="51.75" customHeight="1">
      <c r="A84" s="1100" t="s">
        <v>856</v>
      </c>
      <c r="B84" s="1158" t="s">
        <v>1228</v>
      </c>
      <c r="C84" s="1159"/>
      <c r="D84" s="1103" t="s">
        <v>1229</v>
      </c>
      <c r="E84" s="1163" t="s">
        <v>1016</v>
      </c>
      <c r="F84" s="1162"/>
      <c r="G84" s="1164"/>
      <c r="H84" s="1162">
        <v>199000</v>
      </c>
      <c r="I84" s="1112"/>
      <c r="J84" s="1112"/>
      <c r="K84" s="1112"/>
      <c r="L84" s="1112"/>
      <c r="M84" s="1092"/>
      <c r="N84" s="1161" t="s">
        <v>1223</v>
      </c>
      <c r="O84" s="1092">
        <v>-199000</v>
      </c>
      <c r="P84" s="1094">
        <f>H84+O84</f>
        <v>0</v>
      </c>
      <c r="Q84" s="1089"/>
    </row>
    <row r="85" spans="1:17" ht="51.75" customHeight="1">
      <c r="A85" s="806" t="s">
        <v>856</v>
      </c>
      <c r="B85" s="894" t="s">
        <v>996</v>
      </c>
      <c r="C85" s="1165"/>
      <c r="D85" s="809" t="s">
        <v>938</v>
      </c>
      <c r="E85" s="1166" t="s">
        <v>1016</v>
      </c>
      <c r="F85" s="1167"/>
      <c r="G85" s="1167"/>
      <c r="H85" s="1091">
        <v>415000</v>
      </c>
      <c r="I85" s="1091">
        <v>0</v>
      </c>
      <c r="J85" s="1091">
        <v>0</v>
      </c>
      <c r="K85" s="1091">
        <v>0</v>
      </c>
      <c r="L85" s="1091">
        <v>0</v>
      </c>
      <c r="M85" s="1168"/>
      <c r="N85" s="1109"/>
      <c r="O85" s="1168"/>
      <c r="P85" s="1094">
        <f t="shared" si="8"/>
        <v>415000</v>
      </c>
      <c r="Q85" s="1089"/>
    </row>
    <row r="86" spans="1:17" ht="51.75" customHeight="1" thickBot="1">
      <c r="A86" s="893" t="s">
        <v>856</v>
      </c>
      <c r="B86" s="982" t="s">
        <v>89</v>
      </c>
      <c r="C86" s="983"/>
      <c r="D86" s="900" t="s">
        <v>1089</v>
      </c>
      <c r="E86" s="1169" t="s">
        <v>1201</v>
      </c>
      <c r="F86" s="1126"/>
      <c r="G86" s="1126"/>
      <c r="H86" s="1126"/>
      <c r="I86" s="1170">
        <v>0</v>
      </c>
      <c r="J86" s="896"/>
      <c r="K86" s="896">
        <v>0</v>
      </c>
      <c r="L86" s="896">
        <v>0</v>
      </c>
      <c r="M86" s="1171"/>
      <c r="N86" s="1172" t="s">
        <v>1230</v>
      </c>
      <c r="O86" s="1173">
        <v>350000</v>
      </c>
      <c r="P86" s="1131">
        <f t="shared" si="8"/>
        <v>350000</v>
      </c>
      <c r="Q86" s="1089"/>
    </row>
    <row r="87" spans="1:17" ht="51.75" customHeight="1" thickBot="1">
      <c r="A87" s="905"/>
      <c r="B87" s="853"/>
      <c r="C87" s="854"/>
      <c r="D87" s="855"/>
      <c r="E87" s="856" t="s">
        <v>945</v>
      </c>
      <c r="F87" s="797">
        <f>SUM(F69:F85)</f>
        <v>0</v>
      </c>
      <c r="G87" s="797"/>
      <c r="H87" s="797">
        <f>SUM(H69:H86)</f>
        <v>5592668.2</v>
      </c>
      <c r="I87" s="797">
        <f aca="true" t="shared" si="9" ref="I87:N87">SUM(I69:I85)</f>
        <v>1346396</v>
      </c>
      <c r="J87" s="797">
        <f t="shared" si="9"/>
        <v>600000</v>
      </c>
      <c r="K87" s="797">
        <f t="shared" si="9"/>
        <v>2732272.2</v>
      </c>
      <c r="L87" s="797">
        <f t="shared" si="9"/>
        <v>200000</v>
      </c>
      <c r="M87" s="797">
        <f t="shared" si="9"/>
        <v>0</v>
      </c>
      <c r="N87" s="1133">
        <f t="shared" si="9"/>
        <v>0</v>
      </c>
      <c r="O87" s="797">
        <f>SUM(O69:O86)</f>
        <v>133027.40999999997</v>
      </c>
      <c r="P87" s="1174">
        <f>SUM(P69:P86)</f>
        <v>5725695.609999999</v>
      </c>
      <c r="Q87" s="1086">
        <f>SUM(H87+O87)</f>
        <v>5725695.61</v>
      </c>
    </row>
    <row r="88" spans="1:16" ht="51.75" customHeight="1" thickBot="1">
      <c r="A88" s="906"/>
      <c r="B88" s="858"/>
      <c r="C88" s="859"/>
      <c r="D88" s="860"/>
      <c r="E88" s="861"/>
      <c r="F88" s="862"/>
      <c r="G88" s="862"/>
      <c r="H88" s="862"/>
      <c r="I88" s="862"/>
      <c r="J88" s="862"/>
      <c r="K88" s="1137"/>
      <c r="L88" s="1137"/>
      <c r="M88" s="1138"/>
      <c r="P88" s="1140"/>
    </row>
    <row r="89" spans="1:17" ht="51.75" customHeight="1" thickBot="1">
      <c r="A89" s="953"/>
      <c r="B89" s="864" t="s">
        <v>846</v>
      </c>
      <c r="C89" s="865"/>
      <c r="D89" s="795" t="s">
        <v>847</v>
      </c>
      <c r="E89" s="866" t="s">
        <v>946</v>
      </c>
      <c r="F89" s="797"/>
      <c r="G89" s="797"/>
      <c r="H89" s="798" t="s">
        <v>849</v>
      </c>
      <c r="I89" s="1080" t="s">
        <v>1037</v>
      </c>
      <c r="J89" s="1081" t="s">
        <v>1038</v>
      </c>
      <c r="K89" s="1081" t="s">
        <v>1039</v>
      </c>
      <c r="L89" s="1081" t="s">
        <v>1040</v>
      </c>
      <c r="M89" s="1084"/>
      <c r="N89" s="1083"/>
      <c r="O89" s="1084"/>
      <c r="P89" s="1175"/>
      <c r="Q89" s="1086"/>
    </row>
    <row r="90" spans="1:17" ht="51.75" customHeight="1">
      <c r="A90" s="867" t="s">
        <v>851</v>
      </c>
      <c r="B90" s="914">
        <v>0</v>
      </c>
      <c r="C90" s="915"/>
      <c r="D90" s="870" t="s">
        <v>1034</v>
      </c>
      <c r="E90" s="916" t="s">
        <v>1231</v>
      </c>
      <c r="F90" s="917"/>
      <c r="G90" s="917"/>
      <c r="H90" s="1176"/>
      <c r="I90" s="1177"/>
      <c r="J90" s="1178"/>
      <c r="K90" s="1178"/>
      <c r="L90" s="1178"/>
      <c r="M90" s="1176"/>
      <c r="N90" s="1179" t="s">
        <v>1232</v>
      </c>
      <c r="O90" s="1176">
        <v>150000</v>
      </c>
      <c r="P90" s="1148">
        <f t="shared" si="8"/>
        <v>150000</v>
      </c>
      <c r="Q90" s="1089"/>
    </row>
    <row r="91" spans="1:17" ht="51.75" customHeight="1">
      <c r="A91" s="806" t="s">
        <v>856</v>
      </c>
      <c r="B91" s="918">
        <v>5</v>
      </c>
      <c r="C91" s="919"/>
      <c r="D91" s="870" t="s">
        <v>1034</v>
      </c>
      <c r="E91" s="920" t="s">
        <v>1233</v>
      </c>
      <c r="F91" s="921"/>
      <c r="G91" s="921"/>
      <c r="H91" s="1180"/>
      <c r="I91" s="1181"/>
      <c r="J91" s="1182"/>
      <c r="K91" s="1182"/>
      <c r="L91" s="1182"/>
      <c r="M91" s="1168"/>
      <c r="N91" s="1179" t="s">
        <v>1232</v>
      </c>
      <c r="O91" s="1180">
        <v>150000</v>
      </c>
      <c r="P91" s="1148">
        <f t="shared" si="8"/>
        <v>150000</v>
      </c>
      <c r="Q91" s="1089"/>
    </row>
    <row r="92" spans="1:17" ht="51.75" customHeight="1">
      <c r="A92" s="867" t="s">
        <v>851</v>
      </c>
      <c r="B92" s="868" t="s">
        <v>1204</v>
      </c>
      <c r="C92" s="922"/>
      <c r="D92" s="870" t="s">
        <v>1034</v>
      </c>
      <c r="E92" s="871" t="s">
        <v>947</v>
      </c>
      <c r="F92" s="872"/>
      <c r="G92" s="872"/>
      <c r="H92" s="872">
        <v>100000</v>
      </c>
      <c r="I92" s="1144">
        <v>0</v>
      </c>
      <c r="J92" s="1144">
        <v>100000</v>
      </c>
      <c r="K92" s="1144">
        <v>0</v>
      </c>
      <c r="L92" s="1144">
        <v>0</v>
      </c>
      <c r="M92" s="1145"/>
      <c r="N92" s="1183"/>
      <c r="O92" s="1145"/>
      <c r="P92" s="1148">
        <f t="shared" si="8"/>
        <v>100000</v>
      </c>
      <c r="Q92" s="1089"/>
    </row>
    <row r="93" spans="1:17" ht="51.75" customHeight="1">
      <c r="A93" s="806" t="s">
        <v>851</v>
      </c>
      <c r="B93" s="807" t="s">
        <v>1194</v>
      </c>
      <c r="C93" s="923"/>
      <c r="D93" s="809" t="s">
        <v>1034</v>
      </c>
      <c r="E93" s="873" t="s">
        <v>948</v>
      </c>
      <c r="F93" s="812"/>
      <c r="G93" s="812"/>
      <c r="H93" s="812">
        <v>100000</v>
      </c>
      <c r="I93" s="1091">
        <v>0</v>
      </c>
      <c r="J93" s="1091">
        <v>100000</v>
      </c>
      <c r="K93" s="1091">
        <v>0</v>
      </c>
      <c r="L93" s="1091">
        <v>0</v>
      </c>
      <c r="M93" s="1092"/>
      <c r="N93" s="1093"/>
      <c r="O93" s="1092"/>
      <c r="P93" s="1094">
        <f t="shared" si="8"/>
        <v>100000</v>
      </c>
      <c r="Q93" s="1089"/>
    </row>
    <row r="94" spans="1:17" ht="51.75" customHeight="1">
      <c r="A94" s="806" t="s">
        <v>856</v>
      </c>
      <c r="B94" s="807" t="s">
        <v>1010</v>
      </c>
      <c r="C94" s="924"/>
      <c r="D94" s="809" t="s">
        <v>1034</v>
      </c>
      <c r="E94" s="874" t="s">
        <v>949</v>
      </c>
      <c r="F94" s="812"/>
      <c r="G94" s="812"/>
      <c r="H94" s="812">
        <v>350000</v>
      </c>
      <c r="I94" s="1091">
        <v>0</v>
      </c>
      <c r="J94" s="1091"/>
      <c r="K94" s="1091">
        <v>350000</v>
      </c>
      <c r="L94" s="1091">
        <v>0</v>
      </c>
      <c r="M94" s="1092"/>
      <c r="N94" s="1093"/>
      <c r="O94" s="1092"/>
      <c r="P94" s="1094">
        <f t="shared" si="8"/>
        <v>350000</v>
      </c>
      <c r="Q94" s="1089"/>
    </row>
    <row r="95" spans="1:17" ht="51.75" customHeight="1">
      <c r="A95" s="806" t="s">
        <v>856</v>
      </c>
      <c r="B95" s="807" t="s">
        <v>1006</v>
      </c>
      <c r="C95" s="924"/>
      <c r="D95" s="809" t="s">
        <v>1034</v>
      </c>
      <c r="E95" s="925" t="s">
        <v>950</v>
      </c>
      <c r="F95" s="926"/>
      <c r="G95" s="926"/>
      <c r="H95" s="926">
        <v>130000</v>
      </c>
      <c r="I95" s="1091">
        <v>0</v>
      </c>
      <c r="J95" s="875">
        <v>130000</v>
      </c>
      <c r="K95" s="1091">
        <v>0</v>
      </c>
      <c r="L95" s="1091">
        <v>0</v>
      </c>
      <c r="M95" s="1113"/>
      <c r="N95" s="1122"/>
      <c r="O95" s="1113"/>
      <c r="P95" s="1094">
        <f t="shared" si="8"/>
        <v>130000</v>
      </c>
      <c r="Q95" s="1123"/>
    </row>
    <row r="96" spans="1:17" ht="51.75" customHeight="1">
      <c r="A96" s="806" t="s">
        <v>856</v>
      </c>
      <c r="B96" s="807" t="s">
        <v>1205</v>
      </c>
      <c r="C96" s="924"/>
      <c r="D96" s="809" t="s">
        <v>1034</v>
      </c>
      <c r="E96" s="876" t="s">
        <v>951</v>
      </c>
      <c r="F96" s="812"/>
      <c r="G96" s="812"/>
      <c r="H96" s="926">
        <v>100000</v>
      </c>
      <c r="I96" s="1091">
        <v>0</v>
      </c>
      <c r="J96" s="875"/>
      <c r="K96" s="1091">
        <v>50000</v>
      </c>
      <c r="L96" s="1091">
        <v>50000</v>
      </c>
      <c r="M96" s="1113"/>
      <c r="N96" s="1122"/>
      <c r="O96" s="1113"/>
      <c r="P96" s="1094">
        <f t="shared" si="8"/>
        <v>100000</v>
      </c>
      <c r="Q96" s="1123"/>
    </row>
    <row r="97" spans="1:17" ht="51.75" customHeight="1">
      <c r="A97" s="806" t="s">
        <v>851</v>
      </c>
      <c r="B97" s="927" t="s">
        <v>1206</v>
      </c>
      <c r="C97" s="924"/>
      <c r="D97" s="809" t="s">
        <v>1034</v>
      </c>
      <c r="E97" s="925" t="s">
        <v>952</v>
      </c>
      <c r="F97" s="926"/>
      <c r="G97" s="926"/>
      <c r="H97" s="926">
        <v>700000</v>
      </c>
      <c r="I97" s="1091">
        <v>0</v>
      </c>
      <c r="J97" s="1091">
        <v>700000</v>
      </c>
      <c r="K97" s="1091">
        <v>0</v>
      </c>
      <c r="L97" s="1091">
        <v>0</v>
      </c>
      <c r="M97" s="1113"/>
      <c r="N97" s="1122"/>
      <c r="O97" s="1113"/>
      <c r="P97" s="1094">
        <f t="shared" si="8"/>
        <v>700000</v>
      </c>
      <c r="Q97" s="1123"/>
    </row>
    <row r="98" spans="1:17" ht="51.75" customHeight="1">
      <c r="A98" s="1100" t="s">
        <v>856</v>
      </c>
      <c r="B98" s="1101" t="s">
        <v>89</v>
      </c>
      <c r="C98" s="1184"/>
      <c r="D98" s="1103" t="s">
        <v>1034</v>
      </c>
      <c r="E98" s="1185" t="s">
        <v>953</v>
      </c>
      <c r="F98" s="1164"/>
      <c r="G98" s="1164"/>
      <c r="H98" s="1164">
        <v>200000</v>
      </c>
      <c r="I98" s="1112">
        <v>0</v>
      </c>
      <c r="J98" s="1112">
        <v>200000</v>
      </c>
      <c r="K98" s="1112">
        <v>0</v>
      </c>
      <c r="L98" s="1112">
        <v>0</v>
      </c>
      <c r="M98" s="1113"/>
      <c r="N98" s="1122" t="s">
        <v>1223</v>
      </c>
      <c r="O98" s="1113">
        <v>-200000</v>
      </c>
      <c r="P98" s="1094">
        <f t="shared" si="8"/>
        <v>0</v>
      </c>
      <c r="Q98" s="1123"/>
    </row>
    <row r="99" spans="1:17" ht="51.75" customHeight="1">
      <c r="A99" s="806" t="s">
        <v>856</v>
      </c>
      <c r="B99" s="807" t="s">
        <v>1207</v>
      </c>
      <c r="C99" s="924"/>
      <c r="D99" s="809" t="s">
        <v>1034</v>
      </c>
      <c r="E99" s="874" t="s">
        <v>954</v>
      </c>
      <c r="F99" s="812"/>
      <c r="G99" s="812"/>
      <c r="H99" s="926">
        <v>350000</v>
      </c>
      <c r="I99" s="1091">
        <v>0</v>
      </c>
      <c r="J99" s="1091">
        <v>0</v>
      </c>
      <c r="K99" s="1091">
        <v>350000</v>
      </c>
      <c r="L99" s="1091">
        <v>0</v>
      </c>
      <c r="M99" s="1113"/>
      <c r="N99" s="1122"/>
      <c r="O99" s="1113"/>
      <c r="P99" s="1094">
        <f t="shared" si="8"/>
        <v>350000</v>
      </c>
      <c r="Q99" s="1123"/>
    </row>
    <row r="100" spans="1:17" ht="51.75" customHeight="1">
      <c r="A100" s="806" t="s">
        <v>856</v>
      </c>
      <c r="B100" s="807" t="s">
        <v>1209</v>
      </c>
      <c r="C100" s="924"/>
      <c r="D100" s="809" t="s">
        <v>1034</v>
      </c>
      <c r="E100" s="873" t="s">
        <v>955</v>
      </c>
      <c r="F100" s="812"/>
      <c r="G100" s="812"/>
      <c r="H100" s="926">
        <v>30000</v>
      </c>
      <c r="I100" s="1091">
        <v>0</v>
      </c>
      <c r="J100" s="1091">
        <v>0</v>
      </c>
      <c r="K100" s="1091">
        <v>30000</v>
      </c>
      <c r="L100" s="1091">
        <v>0</v>
      </c>
      <c r="M100" s="1113"/>
      <c r="N100" s="1122"/>
      <c r="O100" s="1113"/>
      <c r="P100" s="1094">
        <f t="shared" si="8"/>
        <v>30000</v>
      </c>
      <c r="Q100" s="1123"/>
    </row>
    <row r="101" spans="1:17" ht="51.75" customHeight="1">
      <c r="A101" s="1100" t="s">
        <v>856</v>
      </c>
      <c r="B101" s="1186" t="s">
        <v>1234</v>
      </c>
      <c r="C101" s="1184"/>
      <c r="D101" s="1103" t="s">
        <v>1034</v>
      </c>
      <c r="E101" s="1187" t="s">
        <v>949</v>
      </c>
      <c r="F101" s="981"/>
      <c r="G101" s="981"/>
      <c r="H101" s="1164">
        <v>210000</v>
      </c>
      <c r="I101" s="1164">
        <v>210000</v>
      </c>
      <c r="J101" s="1112"/>
      <c r="K101" s="1112"/>
      <c r="L101" s="1112"/>
      <c r="M101" s="1113"/>
      <c r="N101" s="1122" t="s">
        <v>1223</v>
      </c>
      <c r="O101" s="1113">
        <v>-210000</v>
      </c>
      <c r="P101" s="1094">
        <f t="shared" si="8"/>
        <v>0</v>
      </c>
      <c r="Q101" s="1123"/>
    </row>
    <row r="102" spans="1:17" ht="51.75" customHeight="1">
      <c r="A102" s="1100" t="s">
        <v>851</v>
      </c>
      <c r="B102" s="1186" t="s">
        <v>1226</v>
      </c>
      <c r="C102" s="1159"/>
      <c r="D102" s="1103" t="s">
        <v>1034</v>
      </c>
      <c r="E102" s="1188" t="s">
        <v>1017</v>
      </c>
      <c r="F102" s="1189"/>
      <c r="G102" s="1189"/>
      <c r="H102" s="1112">
        <v>200000</v>
      </c>
      <c r="I102" s="1112">
        <v>200000</v>
      </c>
      <c r="J102" s="981"/>
      <c r="K102" s="981"/>
      <c r="L102" s="981"/>
      <c r="M102" s="1113"/>
      <c r="N102" s="1122" t="s">
        <v>1223</v>
      </c>
      <c r="O102" s="1113">
        <v>-200000</v>
      </c>
      <c r="P102" s="1094">
        <f t="shared" si="8"/>
        <v>0</v>
      </c>
      <c r="Q102" s="1123"/>
    </row>
    <row r="103" spans="1:17" ht="51.75" customHeight="1">
      <c r="A103" s="822" t="s">
        <v>856</v>
      </c>
      <c r="B103" s="884" t="s">
        <v>1199</v>
      </c>
      <c r="C103" s="890"/>
      <c r="D103" s="825" t="s">
        <v>1034</v>
      </c>
      <c r="E103" s="928" t="s">
        <v>1025</v>
      </c>
      <c r="F103" s="828"/>
      <c r="G103" s="828"/>
      <c r="H103" s="829">
        <v>36243</v>
      </c>
      <c r="I103" s="829">
        <v>36243</v>
      </c>
      <c r="J103" s="829"/>
      <c r="K103" s="829"/>
      <c r="L103" s="829"/>
      <c r="M103" s="1113"/>
      <c r="N103" s="1122"/>
      <c r="O103" s="1113"/>
      <c r="P103" s="1094">
        <f t="shared" si="8"/>
        <v>36243</v>
      </c>
      <c r="Q103" s="1123"/>
    </row>
    <row r="104" spans="1:17" ht="51.75" customHeight="1">
      <c r="A104" s="822" t="s">
        <v>856</v>
      </c>
      <c r="B104" s="884" t="s">
        <v>1199</v>
      </c>
      <c r="C104" s="929"/>
      <c r="D104" s="825" t="s">
        <v>1034</v>
      </c>
      <c r="E104" s="930" t="s">
        <v>951</v>
      </c>
      <c r="F104" s="828"/>
      <c r="G104" s="828"/>
      <c r="H104" s="829">
        <v>100000</v>
      </c>
      <c r="I104" s="829">
        <v>100000</v>
      </c>
      <c r="J104" s="829"/>
      <c r="K104" s="829"/>
      <c r="L104" s="829"/>
      <c r="M104" s="1113"/>
      <c r="N104" s="1122"/>
      <c r="O104" s="1113"/>
      <c r="P104" s="1094">
        <f t="shared" si="8"/>
        <v>100000</v>
      </c>
      <c r="Q104" s="1123"/>
    </row>
    <row r="105" spans="1:17" ht="51.75" customHeight="1" thickBot="1">
      <c r="A105" s="877" t="s">
        <v>856</v>
      </c>
      <c r="B105" s="942" t="s">
        <v>1199</v>
      </c>
      <c r="C105" s="1190"/>
      <c r="D105" s="879" t="s">
        <v>1034</v>
      </c>
      <c r="E105" s="1052" t="s">
        <v>1029</v>
      </c>
      <c r="F105" s="881"/>
      <c r="G105" s="881"/>
      <c r="H105" s="882">
        <v>49800</v>
      </c>
      <c r="I105" s="882">
        <v>49800</v>
      </c>
      <c r="J105" s="882"/>
      <c r="K105" s="882"/>
      <c r="L105" s="882"/>
      <c r="M105" s="1171"/>
      <c r="N105" s="1172"/>
      <c r="O105" s="1171"/>
      <c r="P105" s="1131">
        <f t="shared" si="8"/>
        <v>49800</v>
      </c>
      <c r="Q105" s="1089"/>
    </row>
    <row r="106" spans="1:17" ht="51.75" customHeight="1" thickBot="1">
      <c r="A106" s="852"/>
      <c r="B106" s="938"/>
      <c r="C106" s="939"/>
      <c r="D106" s="855"/>
      <c r="E106" s="856" t="s">
        <v>956</v>
      </c>
      <c r="F106" s="797">
        <f aca="true" t="shared" si="10" ref="F106:N106">SUM(F92:F105)</f>
        <v>0</v>
      </c>
      <c r="G106" s="797"/>
      <c r="H106" s="797">
        <f t="shared" si="10"/>
        <v>2656043</v>
      </c>
      <c r="I106" s="797">
        <f t="shared" si="10"/>
        <v>596043</v>
      </c>
      <c r="J106" s="797">
        <f t="shared" si="10"/>
        <v>1230000</v>
      </c>
      <c r="K106" s="797">
        <f t="shared" si="10"/>
        <v>780000</v>
      </c>
      <c r="L106" s="797">
        <f t="shared" si="10"/>
        <v>50000</v>
      </c>
      <c r="M106" s="797">
        <f t="shared" si="10"/>
        <v>0</v>
      </c>
      <c r="N106" s="1133">
        <f t="shared" si="10"/>
        <v>0</v>
      </c>
      <c r="O106" s="797">
        <f>SUM(O90:O105)</f>
        <v>-310000</v>
      </c>
      <c r="P106" s="1174">
        <f>SUM(P90:P105)</f>
        <v>2346043</v>
      </c>
      <c r="Q106" s="1143">
        <f>SUM(H106+O106)</f>
        <v>2346043</v>
      </c>
    </row>
    <row r="107" spans="1:17" ht="51.75" customHeight="1" thickBot="1">
      <c r="A107" s="857"/>
      <c r="B107" s="858"/>
      <c r="C107" s="859"/>
      <c r="D107" s="860"/>
      <c r="E107" s="861"/>
      <c r="F107" s="862"/>
      <c r="G107" s="862"/>
      <c r="H107" s="862"/>
      <c r="I107" s="862"/>
      <c r="J107" s="862"/>
      <c r="K107" s="1137"/>
      <c r="L107" s="1137"/>
      <c r="M107" s="1138"/>
      <c r="N107" s="1139"/>
      <c r="O107" s="1138"/>
      <c r="P107" s="1140"/>
      <c r="Q107" s="1138"/>
    </row>
    <row r="108" spans="1:17" ht="51.75" customHeight="1" thickBot="1">
      <c r="A108" s="852"/>
      <c r="B108" s="864" t="s">
        <v>846</v>
      </c>
      <c r="C108" s="865"/>
      <c r="D108" s="795" t="s">
        <v>847</v>
      </c>
      <c r="E108" s="866" t="s">
        <v>957</v>
      </c>
      <c r="F108" s="797"/>
      <c r="G108" s="797"/>
      <c r="H108" s="798" t="s">
        <v>849</v>
      </c>
      <c r="I108" s="1080" t="s">
        <v>1037</v>
      </c>
      <c r="J108" s="1081" t="s">
        <v>1038</v>
      </c>
      <c r="K108" s="1081" t="s">
        <v>1039</v>
      </c>
      <c r="L108" s="1081" t="s">
        <v>1040</v>
      </c>
      <c r="M108" s="1141"/>
      <c r="N108" s="1142"/>
      <c r="O108" s="1141"/>
      <c r="P108" s="1175"/>
      <c r="Q108" s="1143"/>
    </row>
    <row r="109" spans="1:17" ht="51.75" customHeight="1">
      <c r="A109" s="1191" t="s">
        <v>958</v>
      </c>
      <c r="B109" s="1192" t="s">
        <v>1204</v>
      </c>
      <c r="C109" s="1193"/>
      <c r="D109" s="1194" t="s">
        <v>959</v>
      </c>
      <c r="E109" s="1195" t="s">
        <v>960</v>
      </c>
      <c r="F109" s="1196" t="s">
        <v>1235</v>
      </c>
      <c r="G109" s="1196"/>
      <c r="H109" s="1196">
        <v>247000</v>
      </c>
      <c r="I109" s="1196">
        <v>0</v>
      </c>
      <c r="J109" s="1196">
        <v>247000</v>
      </c>
      <c r="K109" s="1197">
        <v>0</v>
      </c>
      <c r="L109" s="1197">
        <v>0</v>
      </c>
      <c r="M109" s="1147"/>
      <c r="N109" s="1146" t="s">
        <v>1225</v>
      </c>
      <c r="O109" s="1147">
        <v>-247000</v>
      </c>
      <c r="P109" s="1148">
        <f t="shared" si="8"/>
        <v>0</v>
      </c>
      <c r="Q109" s="1123"/>
    </row>
    <row r="110" spans="1:17" ht="51.75" customHeight="1">
      <c r="A110" s="1100" t="s">
        <v>958</v>
      </c>
      <c r="B110" s="1101" t="s">
        <v>1204</v>
      </c>
      <c r="C110" s="1198"/>
      <c r="D110" s="1103" t="s">
        <v>959</v>
      </c>
      <c r="E110" s="1187" t="s">
        <v>961</v>
      </c>
      <c r="F110" s="981"/>
      <c r="G110" s="981"/>
      <c r="H110" s="981">
        <v>580000</v>
      </c>
      <c r="I110" s="981">
        <v>0</v>
      </c>
      <c r="J110" s="981">
        <v>580000</v>
      </c>
      <c r="K110" s="1112">
        <v>0</v>
      </c>
      <c r="L110" s="1112">
        <v>0</v>
      </c>
      <c r="M110" s="1113"/>
      <c r="N110" s="1122" t="s">
        <v>1221</v>
      </c>
      <c r="O110" s="1113">
        <v>247000</v>
      </c>
      <c r="P110" s="1094">
        <f t="shared" si="8"/>
        <v>827000</v>
      </c>
      <c r="Q110" s="1123"/>
    </row>
    <row r="111" spans="1:17" ht="51.75" customHeight="1">
      <c r="A111" s="806" t="s">
        <v>958</v>
      </c>
      <c r="B111" s="807" t="s">
        <v>1194</v>
      </c>
      <c r="C111" s="940"/>
      <c r="D111" s="809" t="s">
        <v>959</v>
      </c>
      <c r="E111" s="874" t="s">
        <v>962</v>
      </c>
      <c r="F111" s="812"/>
      <c r="G111" s="812"/>
      <c r="H111" s="812">
        <v>300000</v>
      </c>
      <c r="I111" s="812">
        <v>0</v>
      </c>
      <c r="J111" s="812">
        <v>300000</v>
      </c>
      <c r="K111" s="1091">
        <v>0</v>
      </c>
      <c r="L111" s="1091">
        <v>0</v>
      </c>
      <c r="M111" s="1113"/>
      <c r="N111" s="1122"/>
      <c r="O111" s="1113"/>
      <c r="P111" s="1094">
        <f t="shared" si="8"/>
        <v>300000</v>
      </c>
      <c r="Q111" s="1123"/>
    </row>
    <row r="112" spans="1:17" ht="51.75" customHeight="1">
      <c r="A112" s="1100" t="s">
        <v>963</v>
      </c>
      <c r="B112" s="1101" t="s">
        <v>1210</v>
      </c>
      <c r="C112" s="1198"/>
      <c r="D112" s="1103" t="s">
        <v>959</v>
      </c>
      <c r="E112" s="1199" t="s">
        <v>964</v>
      </c>
      <c r="F112" s="1164"/>
      <c r="G112" s="1164"/>
      <c r="H112" s="981">
        <v>300000</v>
      </c>
      <c r="I112" s="1107">
        <v>0</v>
      </c>
      <c r="J112" s="1112">
        <v>0</v>
      </c>
      <c r="K112" s="1112">
        <v>0</v>
      </c>
      <c r="L112" s="1112">
        <v>300000</v>
      </c>
      <c r="M112" s="1092"/>
      <c r="N112" s="1122" t="s">
        <v>1221</v>
      </c>
      <c r="O112" s="1092">
        <v>330000</v>
      </c>
      <c r="P112" s="1094">
        <f t="shared" si="8"/>
        <v>630000</v>
      </c>
      <c r="Q112" s="1089"/>
    </row>
    <row r="113" spans="1:17" ht="51.75" customHeight="1">
      <c r="A113" s="806" t="s">
        <v>963</v>
      </c>
      <c r="B113" s="807" t="s">
        <v>1186</v>
      </c>
      <c r="C113" s="940"/>
      <c r="D113" s="809" t="s">
        <v>959</v>
      </c>
      <c r="E113" s="874" t="s">
        <v>965</v>
      </c>
      <c r="F113" s="812"/>
      <c r="G113" s="812"/>
      <c r="H113" s="812">
        <v>50000</v>
      </c>
      <c r="I113" s="1090">
        <v>0</v>
      </c>
      <c r="J113" s="1091">
        <v>50000</v>
      </c>
      <c r="K113" s="1091">
        <v>0</v>
      </c>
      <c r="L113" s="1091">
        <v>0</v>
      </c>
      <c r="M113" s="1092"/>
      <c r="N113" s="1093"/>
      <c r="O113" s="1092"/>
      <c r="P113" s="1094">
        <f t="shared" si="8"/>
        <v>50000</v>
      </c>
      <c r="Q113" s="1089"/>
    </row>
    <row r="114" spans="1:17" ht="51.75" customHeight="1">
      <c r="A114" s="877" t="s">
        <v>963</v>
      </c>
      <c r="B114" s="942" t="s">
        <v>1199</v>
      </c>
      <c r="C114" s="943"/>
      <c r="D114" s="825" t="s">
        <v>959</v>
      </c>
      <c r="E114" s="944" t="s">
        <v>964</v>
      </c>
      <c r="F114" s="881">
        <v>264000</v>
      </c>
      <c r="G114" s="881"/>
      <c r="H114" s="882">
        <v>264000</v>
      </c>
      <c r="I114" s="882">
        <v>264000</v>
      </c>
      <c r="J114" s="1200">
        <v>0</v>
      </c>
      <c r="K114" s="1200">
        <v>0</v>
      </c>
      <c r="L114" s="892">
        <v>0</v>
      </c>
      <c r="M114" s="1092"/>
      <c r="N114" s="1093"/>
      <c r="O114" s="1092"/>
      <c r="P114" s="1094">
        <f t="shared" si="8"/>
        <v>264000</v>
      </c>
      <c r="Q114" s="1089"/>
    </row>
    <row r="115" spans="1:17" ht="51.75" customHeight="1">
      <c r="A115" s="877" t="s">
        <v>963</v>
      </c>
      <c r="B115" s="942" t="s">
        <v>1199</v>
      </c>
      <c r="C115" s="943"/>
      <c r="D115" s="825" t="s">
        <v>959</v>
      </c>
      <c r="E115" s="945" t="s">
        <v>1030</v>
      </c>
      <c r="F115" s="882">
        <v>100000</v>
      </c>
      <c r="G115" s="882"/>
      <c r="H115" s="882">
        <v>100000</v>
      </c>
      <c r="I115" s="882">
        <v>100000</v>
      </c>
      <c r="J115" s="1200">
        <v>0</v>
      </c>
      <c r="K115" s="1200">
        <v>0</v>
      </c>
      <c r="L115" s="892">
        <v>0</v>
      </c>
      <c r="M115" s="1092"/>
      <c r="N115" s="1093"/>
      <c r="O115" s="1092"/>
      <c r="P115" s="1094">
        <f t="shared" si="8"/>
        <v>100000</v>
      </c>
      <c r="Q115" s="1089"/>
    </row>
    <row r="116" spans="1:17" ht="51.75" customHeight="1" thickBot="1">
      <c r="A116" s="877" t="s">
        <v>958</v>
      </c>
      <c r="B116" s="942" t="s">
        <v>1199</v>
      </c>
      <c r="C116" s="1190"/>
      <c r="D116" s="879" t="s">
        <v>959</v>
      </c>
      <c r="E116" s="1032" t="s">
        <v>1028</v>
      </c>
      <c r="F116" s="881">
        <v>180432</v>
      </c>
      <c r="G116" s="881"/>
      <c r="H116" s="882">
        <v>180432</v>
      </c>
      <c r="I116" s="882">
        <v>180432</v>
      </c>
      <c r="J116" s="1200">
        <v>0</v>
      </c>
      <c r="K116" s="1200">
        <v>0</v>
      </c>
      <c r="L116" s="1200">
        <v>0</v>
      </c>
      <c r="M116" s="1171"/>
      <c r="N116" s="1172"/>
      <c r="O116" s="1171"/>
      <c r="P116" s="1131">
        <f t="shared" si="8"/>
        <v>180432</v>
      </c>
      <c r="Q116" s="1089"/>
    </row>
    <row r="117" spans="1:17" ht="51.75" customHeight="1" thickBot="1">
      <c r="A117" s="852"/>
      <c r="B117" s="853"/>
      <c r="C117" s="939"/>
      <c r="D117" s="855"/>
      <c r="E117" s="856" t="s">
        <v>966</v>
      </c>
      <c r="F117" s="797">
        <f aca="true" t="shared" si="11" ref="F117:P117">SUM(F109:F116)</f>
        <v>544432</v>
      </c>
      <c r="G117" s="797"/>
      <c r="H117" s="797">
        <f t="shared" si="11"/>
        <v>2021432</v>
      </c>
      <c r="I117" s="797">
        <f t="shared" si="11"/>
        <v>544432</v>
      </c>
      <c r="J117" s="797">
        <f t="shared" si="11"/>
        <v>1177000</v>
      </c>
      <c r="K117" s="797">
        <f t="shared" si="11"/>
        <v>0</v>
      </c>
      <c r="L117" s="797">
        <f t="shared" si="11"/>
        <v>300000</v>
      </c>
      <c r="M117" s="797">
        <f t="shared" si="11"/>
        <v>0</v>
      </c>
      <c r="N117" s="1133">
        <f t="shared" si="11"/>
        <v>0</v>
      </c>
      <c r="O117" s="797">
        <f t="shared" si="11"/>
        <v>330000</v>
      </c>
      <c r="P117" s="1174">
        <f t="shared" si="11"/>
        <v>2351432</v>
      </c>
      <c r="Q117" s="1086">
        <f>SUM(H117+O117)</f>
        <v>2351432</v>
      </c>
    </row>
    <row r="118" spans="1:17" ht="51.75" customHeight="1" thickBot="1">
      <c r="A118" s="857"/>
      <c r="B118" s="858"/>
      <c r="C118" s="859"/>
      <c r="D118" s="860"/>
      <c r="E118" s="861"/>
      <c r="F118" s="862"/>
      <c r="G118" s="862"/>
      <c r="H118" s="862"/>
      <c r="I118" s="862"/>
      <c r="J118" s="862"/>
      <c r="K118" s="1137"/>
      <c r="L118" s="1137"/>
      <c r="M118" s="1138"/>
      <c r="N118" s="1139"/>
      <c r="O118" s="1138"/>
      <c r="P118" s="1140"/>
      <c r="Q118" s="1138"/>
    </row>
    <row r="119" spans="1:17" ht="51.75" customHeight="1" thickBot="1">
      <c r="A119" s="852"/>
      <c r="B119" s="864" t="s">
        <v>846</v>
      </c>
      <c r="C119" s="865"/>
      <c r="D119" s="795" t="s">
        <v>847</v>
      </c>
      <c r="E119" s="866" t="s">
        <v>967</v>
      </c>
      <c r="F119" s="797"/>
      <c r="G119" s="797"/>
      <c r="H119" s="798" t="s">
        <v>849</v>
      </c>
      <c r="I119" s="1080" t="s">
        <v>1037</v>
      </c>
      <c r="J119" s="1081" t="s">
        <v>1038</v>
      </c>
      <c r="K119" s="1081" t="s">
        <v>1039</v>
      </c>
      <c r="L119" s="1081" t="s">
        <v>1040</v>
      </c>
      <c r="M119" s="1141"/>
      <c r="N119" s="1142"/>
      <c r="O119" s="1141"/>
      <c r="P119" s="1141"/>
      <c r="Q119" s="1201"/>
    </row>
    <row r="120" spans="1:17" ht="51.75" customHeight="1">
      <c r="A120" s="867" t="s">
        <v>851</v>
      </c>
      <c r="B120" s="868" t="s">
        <v>1194</v>
      </c>
      <c r="C120" s="947"/>
      <c r="D120" s="870" t="s">
        <v>968</v>
      </c>
      <c r="E120" s="948" t="s">
        <v>969</v>
      </c>
      <c r="F120" s="872"/>
      <c r="G120" s="872"/>
      <c r="H120" s="872">
        <v>300000</v>
      </c>
      <c r="I120" s="1202">
        <v>0</v>
      </c>
      <c r="J120" s="1144">
        <v>0</v>
      </c>
      <c r="K120" s="1144">
        <v>300000</v>
      </c>
      <c r="L120" s="1144">
        <v>0</v>
      </c>
      <c r="M120" s="1145"/>
      <c r="N120" s="1183"/>
      <c r="O120" s="1145"/>
      <c r="P120" s="1176">
        <f t="shared" si="8"/>
        <v>300000</v>
      </c>
      <c r="Q120" s="1203"/>
    </row>
    <row r="121" spans="1:17" ht="51.75" customHeight="1">
      <c r="A121" s="806" t="s">
        <v>851</v>
      </c>
      <c r="B121" s="807" t="s">
        <v>1194</v>
      </c>
      <c r="C121" s="940"/>
      <c r="D121" s="809" t="s">
        <v>968</v>
      </c>
      <c r="E121" s="874" t="s">
        <v>970</v>
      </c>
      <c r="F121" s="812"/>
      <c r="G121" s="812"/>
      <c r="H121" s="812">
        <v>900000</v>
      </c>
      <c r="I121" s="1090">
        <v>0</v>
      </c>
      <c r="J121" s="1091">
        <v>0</v>
      </c>
      <c r="K121" s="1091">
        <v>900000</v>
      </c>
      <c r="L121" s="1091">
        <v>0</v>
      </c>
      <c r="M121" s="1092"/>
      <c r="N121" s="1093"/>
      <c r="O121" s="1092"/>
      <c r="P121" s="1168">
        <f t="shared" si="8"/>
        <v>900000</v>
      </c>
      <c r="Q121" s="1120"/>
    </row>
    <row r="122" spans="1:17" ht="51.75" customHeight="1">
      <c r="A122" s="806" t="s">
        <v>856</v>
      </c>
      <c r="B122" s="807" t="s">
        <v>1211</v>
      </c>
      <c r="C122" s="940"/>
      <c r="D122" s="809" t="s">
        <v>968</v>
      </c>
      <c r="E122" s="873" t="s">
        <v>1032</v>
      </c>
      <c r="F122" s="812"/>
      <c r="G122" s="812"/>
      <c r="H122" s="812">
        <v>500000</v>
      </c>
      <c r="I122" s="1090">
        <v>0</v>
      </c>
      <c r="J122" s="1091">
        <v>0</v>
      </c>
      <c r="K122" s="1091">
        <v>500000</v>
      </c>
      <c r="L122" s="1091">
        <v>0</v>
      </c>
      <c r="M122" s="1092"/>
      <c r="N122" s="1093"/>
      <c r="O122" s="1092"/>
      <c r="P122" s="1168">
        <f t="shared" si="8"/>
        <v>500000</v>
      </c>
      <c r="Q122" s="1120"/>
    </row>
    <row r="123" spans="1:17" ht="51.75" customHeight="1">
      <c r="A123" s="806" t="s">
        <v>856</v>
      </c>
      <c r="B123" s="807" t="s">
        <v>1186</v>
      </c>
      <c r="C123" s="940"/>
      <c r="D123" s="809" t="s">
        <v>968</v>
      </c>
      <c r="E123" s="873" t="s">
        <v>971</v>
      </c>
      <c r="F123" s="812"/>
      <c r="G123" s="812"/>
      <c r="H123" s="812">
        <v>138000</v>
      </c>
      <c r="I123" s="1090">
        <v>0</v>
      </c>
      <c r="J123" s="1091">
        <v>138000</v>
      </c>
      <c r="K123" s="1091">
        <v>0</v>
      </c>
      <c r="L123" s="1091">
        <v>0</v>
      </c>
      <c r="M123" s="1092"/>
      <c r="N123" s="1093"/>
      <c r="O123" s="1092"/>
      <c r="P123" s="1168">
        <f t="shared" si="8"/>
        <v>138000</v>
      </c>
      <c r="Q123" s="1120"/>
    </row>
    <row r="124" spans="1:17" ht="51.75" customHeight="1">
      <c r="A124" s="806" t="s">
        <v>851</v>
      </c>
      <c r="B124" s="807" t="s">
        <v>1212</v>
      </c>
      <c r="C124" s="940"/>
      <c r="D124" s="809" t="s">
        <v>968</v>
      </c>
      <c r="E124" s="873" t="s">
        <v>972</v>
      </c>
      <c r="F124" s="812"/>
      <c r="G124" s="812"/>
      <c r="H124" s="1167">
        <v>6732000</v>
      </c>
      <c r="I124" s="1090">
        <v>0</v>
      </c>
      <c r="J124" s="1091">
        <v>6732000</v>
      </c>
      <c r="K124" s="1091">
        <v>0</v>
      </c>
      <c r="L124" s="1091">
        <v>0</v>
      </c>
      <c r="M124" s="1092"/>
      <c r="N124" s="1093"/>
      <c r="O124" s="1092"/>
      <c r="P124" s="1168">
        <f t="shared" si="8"/>
        <v>6732000</v>
      </c>
      <c r="Q124" s="1120"/>
    </row>
    <row r="125" spans="1:17" ht="51.75" customHeight="1" thickBot="1">
      <c r="A125" s="1204" t="s">
        <v>856</v>
      </c>
      <c r="B125" s="1205" t="s">
        <v>1236</v>
      </c>
      <c r="C125" s="1206"/>
      <c r="D125" s="1207" t="s">
        <v>968</v>
      </c>
      <c r="E125" s="1208" t="s">
        <v>973</v>
      </c>
      <c r="F125" s="1209" t="s">
        <v>1223</v>
      </c>
      <c r="G125" s="1209"/>
      <c r="H125" s="1210">
        <v>330000</v>
      </c>
      <c r="I125" s="1211">
        <v>0</v>
      </c>
      <c r="J125" s="1212">
        <v>330000</v>
      </c>
      <c r="K125" s="1212">
        <v>0</v>
      </c>
      <c r="L125" s="1212">
        <v>0</v>
      </c>
      <c r="M125" s="1171"/>
      <c r="N125" s="1130" t="s">
        <v>1225</v>
      </c>
      <c r="O125" s="1171">
        <v>-330000</v>
      </c>
      <c r="P125" s="1173">
        <f t="shared" si="8"/>
        <v>0</v>
      </c>
      <c r="Q125" s="1213"/>
    </row>
    <row r="126" spans="1:17" ht="51.75" customHeight="1" thickBot="1">
      <c r="A126" s="852"/>
      <c r="B126" s="853"/>
      <c r="C126" s="939"/>
      <c r="D126" s="855"/>
      <c r="E126" s="856" t="s">
        <v>974</v>
      </c>
      <c r="F126" s="797"/>
      <c r="G126" s="797"/>
      <c r="H126" s="797">
        <f>SUM(H120:H125)</f>
        <v>8900000</v>
      </c>
      <c r="I126" s="797">
        <f aca="true" t="shared" si="12" ref="I126:P126">SUM(I120:I125)</f>
        <v>0</v>
      </c>
      <c r="J126" s="797">
        <f t="shared" si="12"/>
        <v>7200000</v>
      </c>
      <c r="K126" s="797">
        <f t="shared" si="12"/>
        <v>1700000</v>
      </c>
      <c r="L126" s="797">
        <f t="shared" si="12"/>
        <v>0</v>
      </c>
      <c r="M126" s="797">
        <f t="shared" si="12"/>
        <v>0</v>
      </c>
      <c r="N126" s="1133">
        <f t="shared" si="12"/>
        <v>0</v>
      </c>
      <c r="O126" s="797">
        <f t="shared" si="12"/>
        <v>-330000</v>
      </c>
      <c r="P126" s="797">
        <f t="shared" si="12"/>
        <v>8570000</v>
      </c>
      <c r="Q126" s="1175">
        <f>SUM(H126+O126)</f>
        <v>8570000</v>
      </c>
    </row>
    <row r="127" spans="1:16" ht="51.75" customHeight="1" thickBot="1">
      <c r="A127" s="949"/>
      <c r="B127" s="858"/>
      <c r="C127" s="950"/>
      <c r="D127" s="860"/>
      <c r="E127" s="951"/>
      <c r="F127" s="952"/>
      <c r="G127" s="952"/>
      <c r="H127" s="1214"/>
      <c r="I127" s="1215"/>
      <c r="K127" s="1137"/>
      <c r="L127" s="1137"/>
      <c r="P127" s="1140">
        <f t="shared" si="8"/>
        <v>0</v>
      </c>
    </row>
    <row r="128" spans="1:17" ht="51.75" customHeight="1">
      <c r="A128" s="907"/>
      <c r="B128" s="908" t="s">
        <v>846</v>
      </c>
      <c r="C128" s="909"/>
      <c r="D128" s="910" t="s">
        <v>847</v>
      </c>
      <c r="E128" s="911" t="s">
        <v>975</v>
      </c>
      <c r="F128" s="912"/>
      <c r="G128" s="912"/>
      <c r="H128" s="913" t="s">
        <v>849</v>
      </c>
      <c r="I128" s="1216" t="s">
        <v>1037</v>
      </c>
      <c r="J128" s="1217" t="s">
        <v>1038</v>
      </c>
      <c r="K128" s="1217" t="s">
        <v>1039</v>
      </c>
      <c r="L128" s="1217" t="s">
        <v>1040</v>
      </c>
      <c r="M128" s="1218"/>
      <c r="N128" s="1219"/>
      <c r="O128" s="1218"/>
      <c r="P128" s="1218"/>
      <c r="Q128" s="1220"/>
    </row>
    <row r="129" spans="1:17" ht="51.75" customHeight="1">
      <c r="A129" s="822" t="s">
        <v>856</v>
      </c>
      <c r="B129" s="823" t="s">
        <v>1213</v>
      </c>
      <c r="C129" s="977"/>
      <c r="D129" s="825" t="s">
        <v>1036</v>
      </c>
      <c r="E129" s="1153" t="s">
        <v>976</v>
      </c>
      <c r="F129" s="829"/>
      <c r="G129" s="829"/>
      <c r="H129" s="829">
        <v>120000</v>
      </c>
      <c r="I129" s="1108">
        <v>0</v>
      </c>
      <c r="J129" s="892">
        <v>120000</v>
      </c>
      <c r="K129" s="892">
        <v>0</v>
      </c>
      <c r="L129" s="892">
        <v>0</v>
      </c>
      <c r="M129" s="1092"/>
      <c r="N129" s="1093" t="s">
        <v>1227</v>
      </c>
      <c r="O129" s="1092"/>
      <c r="P129" s="1168">
        <f t="shared" si="8"/>
        <v>120000</v>
      </c>
      <c r="Q129" s="1120"/>
    </row>
    <row r="130" spans="1:17" ht="51.75" customHeight="1" thickBot="1">
      <c r="A130" s="957"/>
      <c r="B130" s="958"/>
      <c r="C130" s="959"/>
      <c r="D130" s="960"/>
      <c r="E130" s="961" t="s">
        <v>977</v>
      </c>
      <c r="F130" s="962"/>
      <c r="G130" s="962"/>
      <c r="H130" s="962">
        <f>SUM(H129:H129)</f>
        <v>120000</v>
      </c>
      <c r="I130" s="962">
        <f aca="true" t="shared" si="13" ref="I130:P130">SUM(I129:I129)</f>
        <v>0</v>
      </c>
      <c r="J130" s="962">
        <f t="shared" si="13"/>
        <v>120000</v>
      </c>
      <c r="K130" s="962">
        <f t="shared" si="13"/>
        <v>0</v>
      </c>
      <c r="L130" s="962">
        <f t="shared" si="13"/>
        <v>0</v>
      </c>
      <c r="M130" s="962">
        <f t="shared" si="13"/>
        <v>0</v>
      </c>
      <c r="N130" s="1221">
        <f t="shared" si="13"/>
        <v>0</v>
      </c>
      <c r="O130" s="962">
        <f t="shared" si="13"/>
        <v>0</v>
      </c>
      <c r="P130" s="962">
        <f t="shared" si="13"/>
        <v>120000</v>
      </c>
      <c r="Q130" s="1222">
        <f>SUM(H130+O130)</f>
        <v>120000</v>
      </c>
    </row>
    <row r="131" spans="1:16" ht="51.75" customHeight="1" thickBot="1">
      <c r="A131" s="906"/>
      <c r="B131" s="858"/>
      <c r="C131" s="859"/>
      <c r="D131" s="860"/>
      <c r="E131" s="963"/>
      <c r="F131" s="952"/>
      <c r="G131" s="952"/>
      <c r="H131" s="862"/>
      <c r="I131" s="862"/>
      <c r="J131" s="862"/>
      <c r="K131" s="1137"/>
      <c r="L131" s="1137"/>
      <c r="P131" s="1140"/>
    </row>
    <row r="132" spans="1:17" ht="51.75" customHeight="1">
      <c r="A132" s="1037"/>
      <c r="B132" s="1038" t="s">
        <v>846</v>
      </c>
      <c r="C132" s="1039"/>
      <c r="D132" s="1040" t="s">
        <v>847</v>
      </c>
      <c r="E132" s="1223" t="s">
        <v>978</v>
      </c>
      <c r="F132" s="1041"/>
      <c r="G132" s="1041"/>
      <c r="H132" s="1224" t="s">
        <v>849</v>
      </c>
      <c r="I132" s="1225" t="s">
        <v>1037</v>
      </c>
      <c r="J132" s="1226" t="s">
        <v>1038</v>
      </c>
      <c r="K132" s="1226" t="s">
        <v>1039</v>
      </c>
      <c r="L132" s="1226" t="s">
        <v>1040</v>
      </c>
      <c r="M132" s="1227"/>
      <c r="N132" s="1228"/>
      <c r="O132" s="1227"/>
      <c r="P132" s="1227"/>
      <c r="Q132" s="1229"/>
    </row>
    <row r="133" spans="1:17" ht="51.75" customHeight="1">
      <c r="A133" s="806"/>
      <c r="B133" s="918"/>
      <c r="C133" s="1011"/>
      <c r="D133" s="918"/>
      <c r="E133" s="1230" t="s">
        <v>980</v>
      </c>
      <c r="F133" s="921"/>
      <c r="G133" s="921"/>
      <c r="H133" s="921"/>
      <c r="I133" s="1090"/>
      <c r="J133" s="1091"/>
      <c r="K133" s="1091"/>
      <c r="L133" s="1091"/>
      <c r="M133" s="1092"/>
      <c r="N133" s="1093"/>
      <c r="O133" s="1092"/>
      <c r="P133" s="1168">
        <f t="shared" si="8"/>
        <v>0</v>
      </c>
      <c r="Q133" s="1120"/>
    </row>
    <row r="134" spans="1:17" ht="51.75" customHeight="1">
      <c r="A134" s="806"/>
      <c r="B134" s="807" t="s">
        <v>1215</v>
      </c>
      <c r="C134" s="940"/>
      <c r="D134" s="809" t="s">
        <v>979</v>
      </c>
      <c r="E134" s="970" t="s">
        <v>981</v>
      </c>
      <c r="F134" s="812"/>
      <c r="G134" s="812"/>
      <c r="H134" s="812">
        <v>510000</v>
      </c>
      <c r="I134" s="1090">
        <v>0</v>
      </c>
      <c r="J134" s="1091">
        <v>0</v>
      </c>
      <c r="K134" s="1091">
        <v>510000</v>
      </c>
      <c r="L134" s="1091">
        <v>0</v>
      </c>
      <c r="M134" s="1092"/>
      <c r="N134" s="1093"/>
      <c r="O134" s="1092"/>
      <c r="P134" s="1168">
        <f t="shared" si="8"/>
        <v>510000</v>
      </c>
      <c r="Q134" s="1120"/>
    </row>
    <row r="135" spans="1:17" ht="51.75" customHeight="1">
      <c r="A135" s="806"/>
      <c r="B135" s="1010"/>
      <c r="C135" s="1011"/>
      <c r="D135" s="918"/>
      <c r="E135" s="1230" t="s">
        <v>982</v>
      </c>
      <c r="F135" s="921"/>
      <c r="G135" s="921"/>
      <c r="H135" s="812"/>
      <c r="I135" s="1090"/>
      <c r="J135" s="1091"/>
      <c r="K135" s="1091"/>
      <c r="L135" s="1091"/>
      <c r="M135" s="1092"/>
      <c r="N135" s="1093"/>
      <c r="O135" s="1092"/>
      <c r="P135" s="1168">
        <f t="shared" si="8"/>
        <v>0</v>
      </c>
      <c r="Q135" s="1120"/>
    </row>
    <row r="136" spans="1:17" ht="51.75" customHeight="1">
      <c r="A136" s="806" t="s">
        <v>856</v>
      </c>
      <c r="B136" s="807" t="s">
        <v>1215</v>
      </c>
      <c r="C136" s="940"/>
      <c r="D136" s="809" t="s">
        <v>979</v>
      </c>
      <c r="E136" s="874" t="s">
        <v>983</v>
      </c>
      <c r="F136" s="812"/>
      <c r="G136" s="812"/>
      <c r="H136" s="812">
        <v>2000000</v>
      </c>
      <c r="I136" s="1231">
        <v>0</v>
      </c>
      <c r="J136" s="926">
        <v>0</v>
      </c>
      <c r="K136" s="926">
        <v>1000000</v>
      </c>
      <c r="L136" s="926">
        <v>1000000</v>
      </c>
      <c r="M136" s="1092"/>
      <c r="N136" s="1093"/>
      <c r="O136" s="1092"/>
      <c r="P136" s="1168">
        <f t="shared" si="8"/>
        <v>2000000</v>
      </c>
      <c r="Q136" s="1120"/>
    </row>
    <row r="137" spans="1:17" ht="51.75" customHeight="1">
      <c r="A137" s="806" t="s">
        <v>963</v>
      </c>
      <c r="B137" s="807" t="s">
        <v>1215</v>
      </c>
      <c r="C137" s="940"/>
      <c r="D137" s="809" t="s">
        <v>979</v>
      </c>
      <c r="E137" s="970" t="s">
        <v>984</v>
      </c>
      <c r="F137" s="812"/>
      <c r="G137" s="812"/>
      <c r="H137" s="812">
        <v>550000</v>
      </c>
      <c r="I137" s="1090">
        <v>0</v>
      </c>
      <c r="J137" s="1091">
        <v>550000</v>
      </c>
      <c r="K137" s="1091">
        <v>0</v>
      </c>
      <c r="L137" s="1091">
        <v>0</v>
      </c>
      <c r="M137" s="1092"/>
      <c r="N137" s="1093"/>
      <c r="O137" s="1092"/>
      <c r="P137" s="1168">
        <f t="shared" si="8"/>
        <v>550000</v>
      </c>
      <c r="Q137" s="1120"/>
    </row>
    <row r="138" spans="1:17" ht="51.75" customHeight="1">
      <c r="A138" s="806"/>
      <c r="B138" s="918"/>
      <c r="C138" s="1011"/>
      <c r="D138" s="918"/>
      <c r="E138" s="1232" t="s">
        <v>985</v>
      </c>
      <c r="F138" s="921"/>
      <c r="G138" s="921"/>
      <c r="H138" s="921"/>
      <c r="I138" s="1090"/>
      <c r="J138" s="1091"/>
      <c r="K138" s="1091"/>
      <c r="L138" s="1091"/>
      <c r="M138" s="1092"/>
      <c r="N138" s="1093"/>
      <c r="O138" s="1092"/>
      <c r="P138" s="1168">
        <f t="shared" si="8"/>
        <v>0</v>
      </c>
      <c r="Q138" s="1120"/>
    </row>
    <row r="139" spans="1:17" ht="51.75" customHeight="1">
      <c r="A139" s="806" t="s">
        <v>856</v>
      </c>
      <c r="B139" s="807" t="s">
        <v>1215</v>
      </c>
      <c r="C139" s="940"/>
      <c r="D139" s="809" t="s">
        <v>979</v>
      </c>
      <c r="E139" s="873" t="s">
        <v>986</v>
      </c>
      <c r="F139" s="812"/>
      <c r="G139" s="812"/>
      <c r="H139" s="812">
        <v>120000</v>
      </c>
      <c r="I139" s="1233">
        <v>0</v>
      </c>
      <c r="J139" s="1233">
        <v>0</v>
      </c>
      <c r="K139" s="1233">
        <v>0</v>
      </c>
      <c r="L139" s="812">
        <v>120000</v>
      </c>
      <c r="M139" s="1092"/>
      <c r="N139" s="1093"/>
      <c r="O139" s="1092"/>
      <c r="P139" s="1168">
        <f aca="true" t="shared" si="14" ref="P139:P156">H139+O139</f>
        <v>120000</v>
      </c>
      <c r="Q139" s="1120"/>
    </row>
    <row r="140" spans="1:17" ht="51.75" customHeight="1">
      <c r="A140" s="822" t="s">
        <v>856</v>
      </c>
      <c r="B140" s="884" t="s">
        <v>1199</v>
      </c>
      <c r="C140" s="977"/>
      <c r="D140" s="825" t="s">
        <v>979</v>
      </c>
      <c r="E140" s="886" t="s">
        <v>1019</v>
      </c>
      <c r="F140" s="891">
        <v>399852</v>
      </c>
      <c r="G140" s="891"/>
      <c r="H140" s="892">
        <v>399852</v>
      </c>
      <c r="I140" s="892">
        <v>399852</v>
      </c>
      <c r="J140" s="892">
        <v>0</v>
      </c>
      <c r="K140" s="892">
        <v>0</v>
      </c>
      <c r="L140" s="892">
        <v>0</v>
      </c>
      <c r="M140" s="1092"/>
      <c r="N140" s="1093"/>
      <c r="O140" s="1092"/>
      <c r="P140" s="1168">
        <f t="shared" si="14"/>
        <v>399852</v>
      </c>
      <c r="Q140" s="1120"/>
    </row>
    <row r="141" spans="1:17" ht="51.75" customHeight="1">
      <c r="A141" s="1100" t="s">
        <v>856</v>
      </c>
      <c r="B141" s="1158" t="s">
        <v>1237</v>
      </c>
      <c r="C141" s="1198"/>
      <c r="D141" s="1103" t="s">
        <v>979</v>
      </c>
      <c r="E141" s="1160" t="s">
        <v>983</v>
      </c>
      <c r="F141" s="981"/>
      <c r="G141" s="981" t="s">
        <v>1238</v>
      </c>
      <c r="H141" s="1112">
        <v>950400</v>
      </c>
      <c r="I141" s="1112">
        <v>649440</v>
      </c>
      <c r="J141" s="1112">
        <v>0</v>
      </c>
      <c r="K141" s="1112">
        <v>0</v>
      </c>
      <c r="L141" s="1112">
        <v>0</v>
      </c>
      <c r="M141" s="1092"/>
      <c r="N141" s="1093" t="s">
        <v>1239</v>
      </c>
      <c r="O141" s="1092">
        <v>-950400</v>
      </c>
      <c r="P141" s="1168">
        <f t="shared" si="14"/>
        <v>0</v>
      </c>
      <c r="Q141" s="1120"/>
    </row>
    <row r="142" spans="1:17" ht="51.75" customHeight="1" thickBot="1">
      <c r="A142" s="1234" t="s">
        <v>856</v>
      </c>
      <c r="B142" s="1235" t="s">
        <v>1226</v>
      </c>
      <c r="C142" s="1236"/>
      <c r="D142" s="1237" t="s">
        <v>979</v>
      </c>
      <c r="E142" s="1238" t="s">
        <v>984</v>
      </c>
      <c r="F142" s="1239"/>
      <c r="G142" s="1239" t="s">
        <v>1238</v>
      </c>
      <c r="H142" s="1240">
        <v>282000</v>
      </c>
      <c r="I142" s="1240">
        <v>282000</v>
      </c>
      <c r="J142" s="1240">
        <v>0</v>
      </c>
      <c r="K142" s="1240">
        <v>0</v>
      </c>
      <c r="L142" s="1240">
        <v>0</v>
      </c>
      <c r="M142" s="1241"/>
      <c r="N142" s="1242" t="s">
        <v>1239</v>
      </c>
      <c r="O142" s="1241">
        <v>-282000</v>
      </c>
      <c r="P142" s="1243">
        <f t="shared" si="14"/>
        <v>0</v>
      </c>
      <c r="Q142" s="1244"/>
    </row>
    <row r="143" spans="1:17" ht="51.75" customHeight="1" thickBot="1">
      <c r="A143" s="987"/>
      <c r="B143" s="1245"/>
      <c r="C143" s="1246"/>
      <c r="D143" s="989"/>
      <c r="E143" s="1247" t="s">
        <v>987</v>
      </c>
      <c r="F143" s="991">
        <f aca="true" t="shared" si="15" ref="F143:P143">SUM(F133:F142)</f>
        <v>399852</v>
      </c>
      <c r="G143" s="991"/>
      <c r="H143" s="991">
        <f t="shared" si="15"/>
        <v>4812252</v>
      </c>
      <c r="I143" s="991">
        <f t="shared" si="15"/>
        <v>1331292</v>
      </c>
      <c r="J143" s="991">
        <f t="shared" si="15"/>
        <v>550000</v>
      </c>
      <c r="K143" s="991">
        <f t="shared" si="15"/>
        <v>1510000</v>
      </c>
      <c r="L143" s="991">
        <f t="shared" si="15"/>
        <v>1120000</v>
      </c>
      <c r="M143" s="991">
        <f t="shared" si="15"/>
        <v>0</v>
      </c>
      <c r="N143" s="1248">
        <f t="shared" si="15"/>
        <v>0</v>
      </c>
      <c r="O143" s="991">
        <f t="shared" si="15"/>
        <v>-1232400</v>
      </c>
      <c r="P143" s="991">
        <f t="shared" si="15"/>
        <v>3579852</v>
      </c>
      <c r="Q143" s="1249">
        <f>SUM(H143+O143)</f>
        <v>3579852</v>
      </c>
    </row>
    <row r="144" spans="1:16" ht="51.75" customHeight="1" thickBot="1">
      <c r="A144" s="906"/>
      <c r="B144" s="858"/>
      <c r="C144" s="859"/>
      <c r="D144" s="860"/>
      <c r="E144" s="861"/>
      <c r="F144" s="862"/>
      <c r="G144" s="862"/>
      <c r="H144" s="862"/>
      <c r="I144" s="862"/>
      <c r="J144" s="862"/>
      <c r="K144" s="1137"/>
      <c r="L144" s="1137"/>
      <c r="P144" s="1140"/>
    </row>
    <row r="145" spans="1:17" ht="51.75" customHeight="1" thickBot="1">
      <c r="A145" s="953"/>
      <c r="B145" s="864" t="s">
        <v>846</v>
      </c>
      <c r="C145" s="865"/>
      <c r="D145" s="795" t="s">
        <v>847</v>
      </c>
      <c r="E145" s="866" t="s">
        <v>988</v>
      </c>
      <c r="F145" s="797"/>
      <c r="G145" s="797"/>
      <c r="H145" s="964" t="s">
        <v>849</v>
      </c>
      <c r="I145" s="1080" t="s">
        <v>1037</v>
      </c>
      <c r="J145" s="1081" t="s">
        <v>1038</v>
      </c>
      <c r="K145" s="1081" t="s">
        <v>1039</v>
      </c>
      <c r="L145" s="1250" t="s">
        <v>1040</v>
      </c>
      <c r="M145" s="1251"/>
      <c r="N145" s="1219"/>
      <c r="O145" s="1218"/>
      <c r="P145" s="1218"/>
      <c r="Q145" s="1220"/>
    </row>
    <row r="146" spans="1:17" ht="51.75" customHeight="1">
      <c r="A146" s="867"/>
      <c r="C146" s="966"/>
      <c r="D146" s="967"/>
      <c r="E146" s="980" t="s">
        <v>989</v>
      </c>
      <c r="F146" s="969"/>
      <c r="G146" s="969"/>
      <c r="H146" s="872"/>
      <c r="I146" s="1252"/>
      <c r="J146" s="1253"/>
      <c r="K146" s="1144"/>
      <c r="L146" s="1254"/>
      <c r="N146" s="1093"/>
      <c r="O146" s="1092"/>
      <c r="P146" s="1168">
        <f t="shared" si="14"/>
        <v>0</v>
      </c>
      <c r="Q146" s="1120"/>
    </row>
    <row r="147" spans="1:17" ht="51.75" customHeight="1">
      <c r="A147" s="806" t="s">
        <v>963</v>
      </c>
      <c r="B147" s="807" t="s">
        <v>1003</v>
      </c>
      <c r="C147" s="808"/>
      <c r="D147" s="809" t="s">
        <v>990</v>
      </c>
      <c r="E147" s="874" t="s">
        <v>991</v>
      </c>
      <c r="F147" s="812"/>
      <c r="G147" s="812"/>
      <c r="H147" s="833">
        <v>500000</v>
      </c>
      <c r="I147" s="813">
        <v>0</v>
      </c>
      <c r="J147" s="814">
        <v>500000</v>
      </c>
      <c r="K147" s="814">
        <v>0</v>
      </c>
      <c r="L147" s="832">
        <v>0</v>
      </c>
      <c r="N147" s="1093"/>
      <c r="O147" s="1092"/>
      <c r="P147" s="1168">
        <f t="shared" si="14"/>
        <v>500000</v>
      </c>
      <c r="Q147" s="1120"/>
    </row>
    <row r="148" spans="1:17" ht="51.75" customHeight="1">
      <c r="A148" s="806" t="s">
        <v>963</v>
      </c>
      <c r="B148" s="807" t="s">
        <v>1003</v>
      </c>
      <c r="C148" s="808"/>
      <c r="D148" s="809" t="s">
        <v>990</v>
      </c>
      <c r="E148" s="873" t="s">
        <v>992</v>
      </c>
      <c r="F148" s="812"/>
      <c r="G148" s="812"/>
      <c r="H148" s="833">
        <v>6000000</v>
      </c>
      <c r="I148" s="813">
        <v>0</v>
      </c>
      <c r="J148" s="814">
        <v>4000000</v>
      </c>
      <c r="K148" s="814">
        <v>2000000</v>
      </c>
      <c r="L148" s="832">
        <v>0</v>
      </c>
      <c r="N148" s="1093"/>
      <c r="O148" s="1092"/>
      <c r="P148" s="1168">
        <f t="shared" si="14"/>
        <v>6000000</v>
      </c>
      <c r="Q148" s="1120"/>
    </row>
    <row r="149" spans="1:17" ht="51.75" customHeight="1">
      <c r="A149" s="806" t="s">
        <v>963</v>
      </c>
      <c r="B149" s="807" t="s">
        <v>1003</v>
      </c>
      <c r="C149" s="808"/>
      <c r="D149" s="809" t="s">
        <v>990</v>
      </c>
      <c r="E149" s="873" t="s">
        <v>993</v>
      </c>
      <c r="F149" s="812"/>
      <c r="G149" s="981"/>
      <c r="H149" s="833">
        <v>1874000</v>
      </c>
      <c r="I149" s="813">
        <v>0</v>
      </c>
      <c r="J149" s="813">
        <v>0</v>
      </c>
      <c r="K149" s="833">
        <v>0</v>
      </c>
      <c r="L149" s="976">
        <v>1874000</v>
      </c>
      <c r="N149" s="1093" t="s">
        <v>1240</v>
      </c>
      <c r="O149" s="1092">
        <v>520404.8</v>
      </c>
      <c r="P149" s="1168">
        <f t="shared" si="14"/>
        <v>2394404.8</v>
      </c>
      <c r="Q149" s="1120"/>
    </row>
    <row r="150" spans="1:17" ht="51.75" customHeight="1">
      <c r="A150" s="893" t="s">
        <v>963</v>
      </c>
      <c r="B150" s="982" t="s">
        <v>1003</v>
      </c>
      <c r="C150" s="983"/>
      <c r="D150" s="900" t="s">
        <v>990</v>
      </c>
      <c r="E150" s="984" t="s">
        <v>1024</v>
      </c>
      <c r="F150" s="985"/>
      <c r="G150" s="985"/>
      <c r="H150" s="986">
        <v>126000</v>
      </c>
      <c r="I150" s="1255">
        <v>0</v>
      </c>
      <c r="J150" s="897">
        <v>0</v>
      </c>
      <c r="K150" s="897">
        <v>126000</v>
      </c>
      <c r="L150" s="898">
        <v>0</v>
      </c>
      <c r="N150" s="1093"/>
      <c r="O150" s="1092"/>
      <c r="P150" s="1168">
        <f t="shared" si="14"/>
        <v>126000</v>
      </c>
      <c r="Q150" s="1120"/>
    </row>
    <row r="151" spans="1:17" ht="51.75" customHeight="1">
      <c r="A151" s="822" t="s">
        <v>963</v>
      </c>
      <c r="B151" s="884" t="s">
        <v>1199</v>
      </c>
      <c r="C151" s="824"/>
      <c r="D151" s="825" t="s">
        <v>990</v>
      </c>
      <c r="E151" s="886" t="s">
        <v>1024</v>
      </c>
      <c r="F151" s="828">
        <v>126000</v>
      </c>
      <c r="G151" s="828"/>
      <c r="H151" s="829">
        <v>126000</v>
      </c>
      <c r="I151" s="829">
        <v>126000</v>
      </c>
      <c r="J151" s="892">
        <v>0</v>
      </c>
      <c r="K151" s="892">
        <v>0</v>
      </c>
      <c r="L151" s="892">
        <v>0</v>
      </c>
      <c r="N151" s="1093"/>
      <c r="O151" s="1092"/>
      <c r="P151" s="1168">
        <f t="shared" si="14"/>
        <v>126000</v>
      </c>
      <c r="Q151" s="1120"/>
    </row>
    <row r="152" spans="1:17" ht="51.75" customHeight="1">
      <c r="A152" s="1100" t="s">
        <v>963</v>
      </c>
      <c r="B152" s="1158" t="s">
        <v>1241</v>
      </c>
      <c r="C152" s="1102"/>
      <c r="D152" s="1103" t="s">
        <v>990</v>
      </c>
      <c r="E152" s="1187" t="s">
        <v>991</v>
      </c>
      <c r="F152" s="1111"/>
      <c r="G152" s="1111" t="s">
        <v>1238</v>
      </c>
      <c r="H152" s="981">
        <v>179404.8</v>
      </c>
      <c r="I152" s="981">
        <v>179404.8</v>
      </c>
      <c r="J152" s="1112">
        <v>0</v>
      </c>
      <c r="K152" s="1112">
        <v>0</v>
      </c>
      <c r="L152" s="1112">
        <v>0</v>
      </c>
      <c r="N152" s="1093" t="s">
        <v>1239</v>
      </c>
      <c r="O152" s="1092">
        <v>-179404.8</v>
      </c>
      <c r="P152" s="1168">
        <f t="shared" si="14"/>
        <v>0</v>
      </c>
      <c r="Q152" s="1120"/>
    </row>
    <row r="153" spans="1:17" ht="51.75" customHeight="1">
      <c r="A153" s="1100" t="s">
        <v>963</v>
      </c>
      <c r="B153" s="1158" t="s">
        <v>1228</v>
      </c>
      <c r="C153" s="1102"/>
      <c r="D153" s="1103" t="s">
        <v>990</v>
      </c>
      <c r="E153" s="1160" t="s">
        <v>992</v>
      </c>
      <c r="F153" s="1111"/>
      <c r="G153" s="1111" t="s">
        <v>1238</v>
      </c>
      <c r="H153" s="981">
        <v>341000</v>
      </c>
      <c r="I153" s="981">
        <v>341000</v>
      </c>
      <c r="J153" s="1112">
        <v>0</v>
      </c>
      <c r="K153" s="1112">
        <v>0</v>
      </c>
      <c r="L153" s="1112">
        <v>0</v>
      </c>
      <c r="N153" s="1093" t="s">
        <v>1239</v>
      </c>
      <c r="O153" s="1092">
        <v>-341000</v>
      </c>
      <c r="P153" s="1168">
        <f t="shared" si="14"/>
        <v>0</v>
      </c>
      <c r="Q153" s="1120"/>
    </row>
    <row r="154" spans="1:17" ht="51.75" customHeight="1">
      <c r="A154" s="822" t="s">
        <v>963</v>
      </c>
      <c r="B154" s="884" t="s">
        <v>1199</v>
      </c>
      <c r="C154" s="977"/>
      <c r="D154" s="825" t="s">
        <v>990</v>
      </c>
      <c r="E154" s="886" t="s">
        <v>992</v>
      </c>
      <c r="F154" s="828">
        <v>1972000</v>
      </c>
      <c r="G154" s="828"/>
      <c r="H154" s="1256">
        <v>1972000</v>
      </c>
      <c r="I154" s="1256">
        <v>1972000</v>
      </c>
      <c r="J154" s="892">
        <v>0</v>
      </c>
      <c r="K154" s="892">
        <v>0</v>
      </c>
      <c r="L154" s="892">
        <v>0</v>
      </c>
      <c r="N154" s="1093"/>
      <c r="O154" s="1092"/>
      <c r="P154" s="1168">
        <f t="shared" si="14"/>
        <v>1972000</v>
      </c>
      <c r="Q154" s="1120"/>
    </row>
    <row r="155" spans="1:17" ht="51.75" customHeight="1">
      <c r="A155" s="822" t="s">
        <v>963</v>
      </c>
      <c r="B155" s="884" t="s">
        <v>1199</v>
      </c>
      <c r="C155" s="977"/>
      <c r="D155" s="825" t="s">
        <v>990</v>
      </c>
      <c r="E155" s="886" t="s">
        <v>1018</v>
      </c>
      <c r="F155" s="828">
        <v>429000</v>
      </c>
      <c r="G155" s="828"/>
      <c r="H155" s="1256">
        <v>429000</v>
      </c>
      <c r="I155" s="1256">
        <v>429000</v>
      </c>
      <c r="J155" s="892">
        <v>0</v>
      </c>
      <c r="K155" s="892">
        <v>0</v>
      </c>
      <c r="L155" s="892">
        <v>0</v>
      </c>
      <c r="N155" s="1093"/>
      <c r="O155" s="1092"/>
      <c r="P155" s="1168">
        <f t="shared" si="14"/>
        <v>429000</v>
      </c>
      <c r="Q155" s="1120"/>
    </row>
    <row r="156" spans="1:17" ht="51.75" customHeight="1" thickBot="1">
      <c r="A156" s="931" t="s">
        <v>963</v>
      </c>
      <c r="B156" s="932" t="s">
        <v>1199</v>
      </c>
      <c r="C156" s="933"/>
      <c r="D156" s="934" t="s">
        <v>990</v>
      </c>
      <c r="E156" s="1257" t="s">
        <v>993</v>
      </c>
      <c r="F156" s="936">
        <v>1714341</v>
      </c>
      <c r="G156" s="936"/>
      <c r="H156" s="937">
        <v>1870200</v>
      </c>
      <c r="I156" s="937">
        <v>1870200</v>
      </c>
      <c r="J156" s="1258">
        <v>0</v>
      </c>
      <c r="K156" s="1258">
        <v>0</v>
      </c>
      <c r="L156" s="1258">
        <v>0</v>
      </c>
      <c r="M156" s="1259"/>
      <c r="N156" s="1242"/>
      <c r="O156" s="1241"/>
      <c r="P156" s="1243">
        <f t="shared" si="14"/>
        <v>1870200</v>
      </c>
      <c r="Q156" s="1244"/>
    </row>
    <row r="157" spans="1:17" ht="51.75" customHeight="1" thickBot="1">
      <c r="A157" s="953"/>
      <c r="B157" s="853"/>
      <c r="C157" s="854"/>
      <c r="D157" s="855"/>
      <c r="E157" s="856" t="s">
        <v>994</v>
      </c>
      <c r="F157" s="797">
        <f aca="true" t="shared" si="16" ref="F157:P157">SUM(F147:F156)</f>
        <v>4241341</v>
      </c>
      <c r="G157" s="797"/>
      <c r="H157" s="797">
        <f t="shared" si="16"/>
        <v>13417604.8</v>
      </c>
      <c r="I157" s="797">
        <f t="shared" si="16"/>
        <v>4917604.8</v>
      </c>
      <c r="J157" s="797">
        <f t="shared" si="16"/>
        <v>4500000</v>
      </c>
      <c r="K157" s="797">
        <f t="shared" si="16"/>
        <v>2126000</v>
      </c>
      <c r="L157" s="797">
        <f t="shared" si="16"/>
        <v>1874000</v>
      </c>
      <c r="M157" s="1132">
        <f t="shared" si="16"/>
        <v>0</v>
      </c>
      <c r="N157" s="1133">
        <f t="shared" si="16"/>
        <v>0</v>
      </c>
      <c r="O157" s="797">
        <f t="shared" si="16"/>
        <v>0</v>
      </c>
      <c r="P157" s="797">
        <f t="shared" si="16"/>
        <v>13417604.8</v>
      </c>
      <c r="Q157" s="1175">
        <f>SUM(H157+O157)</f>
        <v>13417604.8</v>
      </c>
    </row>
    <row r="158" spans="1:12" ht="51.75" customHeight="1">
      <c r="A158" s="992"/>
      <c r="B158" s="858"/>
      <c r="C158" s="859"/>
      <c r="D158" s="860"/>
      <c r="E158" s="951"/>
      <c r="F158" s="952"/>
      <c r="G158" s="952"/>
      <c r="H158" s="952"/>
      <c r="I158" s="1260"/>
      <c r="J158" s="952"/>
      <c r="K158" s="1137"/>
      <c r="L158" s="1137"/>
    </row>
    <row r="159" spans="1:12" ht="51.75" customHeight="1" thickBot="1">
      <c r="A159" s="992"/>
      <c r="B159" s="858"/>
      <c r="C159" s="859"/>
      <c r="D159" s="860"/>
      <c r="E159" s="951"/>
      <c r="F159" s="952"/>
      <c r="G159" s="952"/>
      <c r="H159" s="952"/>
      <c r="I159" s="1215"/>
      <c r="J159" s="1074"/>
      <c r="K159" s="1137"/>
      <c r="L159" s="1137"/>
    </row>
    <row r="160" spans="1:17" ht="51.75" customHeight="1" thickBot="1">
      <c r="A160" s="993"/>
      <c r="B160" s="994"/>
      <c r="C160" s="995"/>
      <c r="D160" s="996"/>
      <c r="E160" s="1261" t="s">
        <v>995</v>
      </c>
      <c r="F160" s="998">
        <f>F66+F87+F106+F117+F126+F130+F143+F157</f>
        <v>6488616.7</v>
      </c>
      <c r="G160" s="998"/>
      <c r="H160" s="1262">
        <f aca="true" t="shared" si="17" ref="H160:M160">H66+H87+H106+H117+H126+H130+H143+H157</f>
        <v>72520000</v>
      </c>
      <c r="I160" s="1262">
        <f t="shared" si="17"/>
        <v>18900214.1</v>
      </c>
      <c r="J160" s="1262">
        <f t="shared" si="17"/>
        <v>24191000</v>
      </c>
      <c r="K160" s="1262">
        <f t="shared" si="17"/>
        <v>17387272.2</v>
      </c>
      <c r="L160" s="1262">
        <f t="shared" si="17"/>
        <v>11026553.7</v>
      </c>
      <c r="M160" s="1262">
        <f t="shared" si="17"/>
        <v>720000</v>
      </c>
      <c r="N160" s="1263"/>
      <c r="O160" s="1262">
        <f>O66+O87+O106+O117+O126+O130+O143+O157</f>
        <v>0</v>
      </c>
      <c r="P160" s="1264">
        <f>P66+P87+P106+P117+P126+P130+P143+P157</f>
        <v>72520000</v>
      </c>
      <c r="Q160" s="1264">
        <f>Q66+Q87+Q106+Q117+Q126+Q130+Q143+Q157</f>
        <v>72520000</v>
      </c>
    </row>
    <row r="161" spans="1:10" ht="20.25">
      <c r="A161" s="785"/>
      <c r="B161" s="1000"/>
      <c r="C161" s="1001"/>
      <c r="D161" s="1002"/>
      <c r="E161" s="154"/>
      <c r="F161" s="790"/>
      <c r="G161" s="790"/>
      <c r="H161" s="790"/>
      <c r="J161" s="1057"/>
    </row>
    <row r="162" spans="1:12" ht="162.75" thickBot="1">
      <c r="A162" s="1003"/>
      <c r="B162" s="1004"/>
      <c r="C162" s="1004"/>
      <c r="D162" s="1004"/>
      <c r="E162" s="1004" t="s">
        <v>1107</v>
      </c>
      <c r="F162" s="1004"/>
      <c r="G162" s="1004"/>
      <c r="H162" s="1004"/>
      <c r="I162" s="1004"/>
      <c r="J162" s="1004"/>
      <c r="K162" s="1004"/>
      <c r="L162" s="1004"/>
    </row>
    <row r="163" spans="1:12" ht="43.5" thickBot="1">
      <c r="A163" s="953"/>
      <c r="B163" s="864" t="s">
        <v>846</v>
      </c>
      <c r="C163" s="865"/>
      <c r="D163" s="795"/>
      <c r="E163" s="865" t="s">
        <v>1100</v>
      </c>
      <c r="F163" s="797"/>
      <c r="G163" s="797"/>
      <c r="H163" s="964" t="s">
        <v>849</v>
      </c>
      <c r="I163" s="1080" t="s">
        <v>1037</v>
      </c>
      <c r="J163" s="1081" t="s">
        <v>1038</v>
      </c>
      <c r="K163" s="1250" t="s">
        <v>1039</v>
      </c>
      <c r="L163" s="1266" t="s">
        <v>1040</v>
      </c>
    </row>
    <row r="164" spans="1:13" ht="20.25">
      <c r="A164" s="1005"/>
      <c r="B164" s="1006">
        <v>51</v>
      </c>
      <c r="C164" s="1007"/>
      <c r="D164" s="1008" t="s">
        <v>98</v>
      </c>
      <c r="E164" s="803" t="s">
        <v>1108</v>
      </c>
      <c r="F164" s="912"/>
      <c r="G164" s="1009"/>
      <c r="H164" s="1009">
        <f>H165</f>
        <v>143725</v>
      </c>
      <c r="I164" s="1009">
        <f>I165</f>
        <v>0</v>
      </c>
      <c r="J164" s="1009">
        <f>J165</f>
        <v>97950</v>
      </c>
      <c r="K164" s="1009">
        <f>K165</f>
        <v>45775</v>
      </c>
      <c r="L164" s="1267">
        <f>L165</f>
        <v>0</v>
      </c>
      <c r="M164" s="1268"/>
    </row>
    <row r="165" spans="1:13" ht="20.25">
      <c r="A165" s="806"/>
      <c r="B165" s="1010">
        <v>51201</v>
      </c>
      <c r="C165" s="1011"/>
      <c r="D165" s="1012" t="s">
        <v>1087</v>
      </c>
      <c r="E165" s="1013" t="s">
        <v>1108</v>
      </c>
      <c r="F165" s="1014"/>
      <c r="G165" s="1014"/>
      <c r="H165" s="812">
        <v>143725</v>
      </c>
      <c r="I165" s="1269">
        <v>0</v>
      </c>
      <c r="J165" s="812">
        <v>97950</v>
      </c>
      <c r="K165" s="926">
        <v>45775</v>
      </c>
      <c r="L165" s="1270">
        <v>0</v>
      </c>
      <c r="M165" s="1268"/>
    </row>
    <row r="166" spans="1:17" ht="20.25">
      <c r="A166" s="816"/>
      <c r="B166" s="844" t="s">
        <v>997</v>
      </c>
      <c r="C166" s="1015"/>
      <c r="D166" s="845" t="s">
        <v>99</v>
      </c>
      <c r="E166" s="846" t="s">
        <v>1109</v>
      </c>
      <c r="F166" s="1016"/>
      <c r="G166" s="1016"/>
      <c r="H166" s="1017">
        <f>H167+H168+H169+H170+H171</f>
        <v>6018778</v>
      </c>
      <c r="I166" s="1271">
        <v>0</v>
      </c>
      <c r="J166" s="1272">
        <f>SUM(J167:J171)</f>
        <v>5508800</v>
      </c>
      <c r="K166" s="1272">
        <f>SUM(K167:K171)</f>
        <v>384989</v>
      </c>
      <c r="L166" s="1273">
        <f>SUM(L167:L171)</f>
        <v>124989</v>
      </c>
      <c r="O166" s="1268"/>
      <c r="P166" s="992"/>
      <c r="Q166" s="1268"/>
    </row>
    <row r="167" spans="1:12" ht="20.25">
      <c r="A167" s="1018"/>
      <c r="B167" s="807" t="s">
        <v>1216</v>
      </c>
      <c r="C167" s="808"/>
      <c r="D167" s="825" t="s">
        <v>1077</v>
      </c>
      <c r="E167" s="1019" t="s">
        <v>1101</v>
      </c>
      <c r="F167" s="829"/>
      <c r="G167" s="829"/>
      <c r="H167" s="812">
        <v>260000</v>
      </c>
      <c r="I167" s="1231">
        <v>0</v>
      </c>
      <c r="J167" s="926">
        <v>0</v>
      </c>
      <c r="K167" s="926">
        <v>260000</v>
      </c>
      <c r="L167" s="1270">
        <v>0</v>
      </c>
    </row>
    <row r="168" spans="1:12" ht="37.5">
      <c r="A168" s="1018"/>
      <c r="B168" s="807" t="s">
        <v>1193</v>
      </c>
      <c r="C168" s="808"/>
      <c r="D168" s="809" t="s">
        <v>1088</v>
      </c>
      <c r="E168" s="873" t="s">
        <v>1110</v>
      </c>
      <c r="F168" s="812"/>
      <c r="G168" s="812"/>
      <c r="H168" s="812">
        <v>80000</v>
      </c>
      <c r="I168" s="1231">
        <v>0</v>
      </c>
      <c r="J168" s="1231">
        <v>80000</v>
      </c>
      <c r="K168" s="812">
        <v>0</v>
      </c>
      <c r="L168" s="1274">
        <v>0</v>
      </c>
    </row>
    <row r="169" spans="1:12" ht="37.5">
      <c r="A169" s="1018"/>
      <c r="B169" s="807" t="s">
        <v>1216</v>
      </c>
      <c r="C169" s="808"/>
      <c r="D169" s="809" t="s">
        <v>1089</v>
      </c>
      <c r="E169" s="1020" t="s">
        <v>1111</v>
      </c>
      <c r="F169" s="1021"/>
      <c r="G169" s="1021"/>
      <c r="H169" s="812">
        <v>5160000</v>
      </c>
      <c r="I169" s="1231">
        <v>0</v>
      </c>
      <c r="J169" s="926">
        <v>5160000</v>
      </c>
      <c r="K169" s="926">
        <v>0</v>
      </c>
      <c r="L169" s="1270">
        <v>0</v>
      </c>
    </row>
    <row r="170" spans="1:12" ht="60.75">
      <c r="A170" s="1022"/>
      <c r="B170" s="1023">
        <v>53297</v>
      </c>
      <c r="C170" s="824"/>
      <c r="D170" s="825" t="s">
        <v>1090</v>
      </c>
      <c r="E170" s="1024" t="s">
        <v>1102</v>
      </c>
      <c r="F170" s="812"/>
      <c r="G170" s="812"/>
      <c r="H170" s="829">
        <v>268800</v>
      </c>
      <c r="I170" s="829">
        <v>0</v>
      </c>
      <c r="J170" s="1275">
        <v>268800</v>
      </c>
      <c r="K170" s="1275">
        <v>0</v>
      </c>
      <c r="L170" s="1276">
        <v>0</v>
      </c>
    </row>
    <row r="171" spans="1:12" ht="20.25">
      <c r="A171" s="1022"/>
      <c r="B171" s="1023">
        <v>53390</v>
      </c>
      <c r="C171" s="824"/>
      <c r="D171" s="825" t="s">
        <v>1091</v>
      </c>
      <c r="E171" s="1025" t="s">
        <v>1103</v>
      </c>
      <c r="F171" s="829"/>
      <c r="G171" s="829"/>
      <c r="H171" s="829">
        <v>249978</v>
      </c>
      <c r="I171" s="829">
        <v>0</v>
      </c>
      <c r="J171" s="1275">
        <v>0</v>
      </c>
      <c r="K171" s="1275">
        <v>124989</v>
      </c>
      <c r="L171" s="1276">
        <v>124989</v>
      </c>
    </row>
    <row r="172" spans="1:12" ht="20.25">
      <c r="A172" s="1026"/>
      <c r="B172" s="839"/>
      <c r="C172" s="1027"/>
      <c r="D172" s="845" t="s">
        <v>100</v>
      </c>
      <c r="E172" s="1028" t="s">
        <v>1092</v>
      </c>
      <c r="F172" s="1029"/>
      <c r="G172" s="1029"/>
      <c r="H172" s="842">
        <f>H173+H174</f>
        <v>923000</v>
      </c>
      <c r="I172" s="842">
        <f>I173+I174</f>
        <v>0</v>
      </c>
      <c r="J172" s="842">
        <f>J173+J174</f>
        <v>0</v>
      </c>
      <c r="K172" s="842">
        <f>K173+K174</f>
        <v>0</v>
      </c>
      <c r="L172" s="1277">
        <f>L173+L174</f>
        <v>923000</v>
      </c>
    </row>
    <row r="173" spans="1:12" ht="75">
      <c r="A173" s="1022"/>
      <c r="B173" s="1023">
        <v>550923</v>
      </c>
      <c r="C173" s="824"/>
      <c r="D173" s="825" t="s">
        <v>1078</v>
      </c>
      <c r="E173" s="888" t="s">
        <v>1112</v>
      </c>
      <c r="F173" s="1030"/>
      <c r="G173" s="1030"/>
      <c r="H173" s="829">
        <v>600000</v>
      </c>
      <c r="I173" s="829">
        <v>0</v>
      </c>
      <c r="J173" s="1275">
        <v>0</v>
      </c>
      <c r="K173" s="1275">
        <v>0</v>
      </c>
      <c r="L173" s="1276">
        <v>600000</v>
      </c>
    </row>
    <row r="174" spans="1:17" ht="75">
      <c r="A174" s="1022"/>
      <c r="B174" s="1023">
        <v>550922</v>
      </c>
      <c r="C174" s="977"/>
      <c r="D174" s="825" t="s">
        <v>1079</v>
      </c>
      <c r="E174" s="888" t="s">
        <v>1113</v>
      </c>
      <c r="F174" s="1030"/>
      <c r="G174" s="1030"/>
      <c r="H174" s="1256">
        <v>323000</v>
      </c>
      <c r="I174" s="1256">
        <v>0</v>
      </c>
      <c r="J174" s="1275">
        <v>0</v>
      </c>
      <c r="K174" s="1275">
        <v>0</v>
      </c>
      <c r="L174" s="1276">
        <v>323000</v>
      </c>
      <c r="O174" s="1268"/>
      <c r="P174" s="992"/>
      <c r="Q174" s="1268"/>
    </row>
    <row r="175" spans="1:12" ht="20.25">
      <c r="A175" s="1026"/>
      <c r="B175" s="839"/>
      <c r="C175" s="1031"/>
      <c r="D175" s="845" t="s">
        <v>101</v>
      </c>
      <c r="E175" s="1028" t="s">
        <v>1114</v>
      </c>
      <c r="F175" s="1029"/>
      <c r="G175" s="1029"/>
      <c r="H175" s="821">
        <f>H176+H177</f>
        <v>273000</v>
      </c>
      <c r="I175" s="821">
        <f>I176+I177</f>
        <v>0</v>
      </c>
      <c r="J175" s="821">
        <f>J176+J177</f>
        <v>0</v>
      </c>
      <c r="K175" s="821">
        <f>K176+K177</f>
        <v>91500</v>
      </c>
      <c r="L175" s="1278">
        <f>L176+L177</f>
        <v>181500</v>
      </c>
    </row>
    <row r="176" spans="1:12" ht="20.25">
      <c r="A176" s="1022"/>
      <c r="B176" s="1023">
        <v>5310</v>
      </c>
      <c r="C176" s="977"/>
      <c r="D176" s="825" t="s">
        <v>186</v>
      </c>
      <c r="E176" s="1032" t="s">
        <v>1104</v>
      </c>
      <c r="F176" s="1033"/>
      <c r="G176" s="1033"/>
      <c r="H176" s="1256">
        <v>183000</v>
      </c>
      <c r="I176" s="1256">
        <v>0</v>
      </c>
      <c r="J176" s="1275">
        <v>0</v>
      </c>
      <c r="K176" s="1275">
        <v>91500</v>
      </c>
      <c r="L176" s="1276">
        <v>91500</v>
      </c>
    </row>
    <row r="177" spans="1:12" ht="37.5">
      <c r="A177" s="1022"/>
      <c r="B177" s="1023">
        <v>5</v>
      </c>
      <c r="C177" s="977"/>
      <c r="D177" s="825" t="s">
        <v>188</v>
      </c>
      <c r="E177" s="1032" t="s">
        <v>1116</v>
      </c>
      <c r="F177" s="1033"/>
      <c r="G177" s="1033"/>
      <c r="H177" s="1256">
        <v>90000</v>
      </c>
      <c r="I177" s="1256">
        <v>0</v>
      </c>
      <c r="J177" s="1275">
        <v>0</v>
      </c>
      <c r="K177" s="1275">
        <v>0</v>
      </c>
      <c r="L177" s="1276">
        <v>90000</v>
      </c>
    </row>
    <row r="178" spans="1:12" ht="21" thickBot="1">
      <c r="A178" s="1034"/>
      <c r="B178" s="958"/>
      <c r="C178" s="959"/>
      <c r="D178" s="960"/>
      <c r="E178" s="961" t="s">
        <v>936</v>
      </c>
      <c r="F178" s="962"/>
      <c r="G178" s="962"/>
      <c r="H178" s="962">
        <f>H175+H172+H166+H164</f>
        <v>7358503</v>
      </c>
      <c r="I178" s="962">
        <f>I175+I172+I166+I164</f>
        <v>0</v>
      </c>
      <c r="J178" s="962">
        <f>J175+J172+J166+J164</f>
        <v>5606750</v>
      </c>
      <c r="K178" s="962">
        <f>K175+K172+K166+K164</f>
        <v>522264</v>
      </c>
      <c r="L178" s="1279">
        <f>L175+L172+L166+L164</f>
        <v>1229489</v>
      </c>
    </row>
    <row r="179" spans="1:12" ht="21" thickBot="1">
      <c r="A179" s="1035"/>
      <c r="B179" s="1000"/>
      <c r="C179" s="1001"/>
      <c r="D179" s="1002"/>
      <c r="E179" s="154"/>
      <c r="F179" s="790"/>
      <c r="G179" s="790"/>
      <c r="H179" s="1036"/>
      <c r="I179" s="1036"/>
      <c r="J179" s="1036"/>
      <c r="K179" s="1036"/>
      <c r="L179" s="1036"/>
    </row>
    <row r="180" spans="1:12" ht="42.75">
      <c r="A180" s="1037"/>
      <c r="B180" s="1038" t="s">
        <v>846</v>
      </c>
      <c r="C180" s="1039"/>
      <c r="D180" s="1040"/>
      <c r="E180" s="1039" t="s">
        <v>1105</v>
      </c>
      <c r="F180" s="1041"/>
      <c r="G180" s="1041"/>
      <c r="H180" s="1042" t="s">
        <v>849</v>
      </c>
      <c r="I180" s="1280" t="s">
        <v>1037</v>
      </c>
      <c r="J180" s="1041" t="s">
        <v>1038</v>
      </c>
      <c r="K180" s="1041" t="s">
        <v>1039</v>
      </c>
      <c r="L180" s="1281" t="s">
        <v>1040</v>
      </c>
    </row>
    <row r="181" spans="1:12" ht="37.5">
      <c r="A181" s="816"/>
      <c r="B181" s="839"/>
      <c r="C181" s="840"/>
      <c r="D181" s="1043" t="s">
        <v>98</v>
      </c>
      <c r="E181" s="846" t="s">
        <v>1076</v>
      </c>
      <c r="F181" s="842"/>
      <c r="G181" s="842"/>
      <c r="H181" s="1044">
        <f>H182</f>
        <v>357500</v>
      </c>
      <c r="I181" s="1044">
        <f>I182</f>
        <v>0</v>
      </c>
      <c r="J181" s="1044">
        <f>J182</f>
        <v>120000</v>
      </c>
      <c r="K181" s="1044">
        <f>K182</f>
        <v>120000</v>
      </c>
      <c r="L181" s="1044">
        <f>L182</f>
        <v>117500</v>
      </c>
    </row>
    <row r="182" spans="1:12" ht="56.25">
      <c r="A182" s="806"/>
      <c r="B182" s="1045">
        <v>55060</v>
      </c>
      <c r="C182" s="1011"/>
      <c r="D182" s="1046" t="s">
        <v>1087</v>
      </c>
      <c r="E182" s="874" t="s">
        <v>1106</v>
      </c>
      <c r="F182" s="812"/>
      <c r="G182" s="812"/>
      <c r="H182" s="812">
        <v>357500</v>
      </c>
      <c r="I182" s="1269">
        <v>0</v>
      </c>
      <c r="J182" s="812">
        <v>120000</v>
      </c>
      <c r="K182" s="926">
        <v>120000</v>
      </c>
      <c r="L182" s="1270">
        <f>H182-J182-K182</f>
        <v>117500</v>
      </c>
    </row>
    <row r="183" spans="1:12" ht="20.25">
      <c r="A183" s="816"/>
      <c r="B183" s="844"/>
      <c r="C183" s="1027"/>
      <c r="D183" s="845" t="s">
        <v>99</v>
      </c>
      <c r="E183" s="846" t="s">
        <v>1117</v>
      </c>
      <c r="F183" s="842"/>
      <c r="G183" s="842"/>
      <c r="H183" s="804">
        <f>H184+H185</f>
        <v>97090</v>
      </c>
      <c r="I183" s="804">
        <f>I184+I185</f>
        <v>0</v>
      </c>
      <c r="J183" s="804">
        <f>J184+J185</f>
        <v>0</v>
      </c>
      <c r="K183" s="804">
        <f>K184+K185</f>
        <v>49510</v>
      </c>
      <c r="L183" s="804">
        <f>L184+L185</f>
        <v>47580</v>
      </c>
    </row>
    <row r="184" spans="1:12" ht="20.25">
      <c r="A184" s="806"/>
      <c r="B184" s="807" t="s">
        <v>1217</v>
      </c>
      <c r="C184" s="808"/>
      <c r="D184" s="809" t="s">
        <v>1077</v>
      </c>
      <c r="E184" s="874" t="s">
        <v>1108</v>
      </c>
      <c r="F184" s="812"/>
      <c r="G184" s="812"/>
      <c r="H184" s="812">
        <v>49510</v>
      </c>
      <c r="I184" s="1231">
        <v>0</v>
      </c>
      <c r="J184" s="926">
        <v>0</v>
      </c>
      <c r="K184" s="926">
        <v>49510</v>
      </c>
      <c r="L184" s="1270">
        <v>0</v>
      </c>
    </row>
    <row r="185" spans="1:12" ht="20.25">
      <c r="A185" s="806"/>
      <c r="B185" s="807" t="s">
        <v>1218</v>
      </c>
      <c r="C185" s="808"/>
      <c r="D185" s="809" t="s">
        <v>1088</v>
      </c>
      <c r="E185" s="874" t="s">
        <v>1118</v>
      </c>
      <c r="F185" s="812"/>
      <c r="G185" s="812"/>
      <c r="H185" s="812">
        <v>47580</v>
      </c>
      <c r="I185" s="1231">
        <v>0</v>
      </c>
      <c r="J185" s="926">
        <v>0</v>
      </c>
      <c r="K185" s="812">
        <v>0</v>
      </c>
      <c r="L185" s="1274">
        <v>47580</v>
      </c>
    </row>
    <row r="186" spans="1:12" ht="20.25">
      <c r="A186" s="816"/>
      <c r="B186" s="844"/>
      <c r="C186" s="1027"/>
      <c r="D186" s="845" t="s">
        <v>100</v>
      </c>
      <c r="E186" s="1047" t="s">
        <v>850</v>
      </c>
      <c r="F186" s="1029"/>
      <c r="G186" s="1029"/>
      <c r="H186" s="842">
        <f>H187</f>
        <v>80000</v>
      </c>
      <c r="I186" s="842">
        <f>I187</f>
        <v>0</v>
      </c>
      <c r="J186" s="842">
        <f>J187</f>
        <v>80000</v>
      </c>
      <c r="K186" s="842">
        <f>K187</f>
        <v>0</v>
      </c>
      <c r="L186" s="842">
        <f>L187</f>
        <v>0</v>
      </c>
    </row>
    <row r="187" spans="1:12" ht="20.25">
      <c r="A187" s="822"/>
      <c r="B187" s="1048" t="s">
        <v>1219</v>
      </c>
      <c r="C187" s="824"/>
      <c r="D187" s="825" t="s">
        <v>1078</v>
      </c>
      <c r="E187" s="1049" t="s">
        <v>1075</v>
      </c>
      <c r="F187" s="1030"/>
      <c r="G187" s="1030"/>
      <c r="H187" s="829">
        <v>80000</v>
      </c>
      <c r="I187" s="829">
        <v>0</v>
      </c>
      <c r="J187" s="1275">
        <v>80000</v>
      </c>
      <c r="K187" s="1275">
        <v>0</v>
      </c>
      <c r="L187" s="1276">
        <v>0</v>
      </c>
    </row>
    <row r="188" spans="1:12" ht="37.5">
      <c r="A188" s="816"/>
      <c r="B188" s="839"/>
      <c r="C188" s="1027"/>
      <c r="D188" s="845" t="s">
        <v>101</v>
      </c>
      <c r="E188" s="846" t="s">
        <v>1119</v>
      </c>
      <c r="F188" s="842"/>
      <c r="G188" s="842"/>
      <c r="H188" s="842">
        <f>H189+H190+H191</f>
        <v>900000</v>
      </c>
      <c r="I188" s="842">
        <f>I189+I190+I191</f>
        <v>0</v>
      </c>
      <c r="J188" s="842">
        <f>J189+J190+J191</f>
        <v>800000</v>
      </c>
      <c r="K188" s="842">
        <f>K189+K190+K191</f>
        <v>100000</v>
      </c>
      <c r="L188" s="1282">
        <v>0</v>
      </c>
    </row>
    <row r="189" spans="1:12" ht="37.5">
      <c r="A189" s="822"/>
      <c r="B189" s="1023">
        <v>53290</v>
      </c>
      <c r="C189" s="824"/>
      <c r="D189" s="825" t="s">
        <v>1115</v>
      </c>
      <c r="E189" s="1049" t="s">
        <v>1120</v>
      </c>
      <c r="F189" s="1030"/>
      <c r="G189" s="1030"/>
      <c r="H189" s="829">
        <v>100000</v>
      </c>
      <c r="I189" s="829">
        <v>0</v>
      </c>
      <c r="J189" s="829">
        <v>0</v>
      </c>
      <c r="K189" s="1275">
        <v>100000</v>
      </c>
      <c r="L189" s="1276">
        <v>0</v>
      </c>
    </row>
    <row r="190" spans="1:12" ht="20.25">
      <c r="A190" s="822"/>
      <c r="B190" s="1023">
        <v>53290</v>
      </c>
      <c r="C190" s="977"/>
      <c r="D190" s="825" t="s">
        <v>188</v>
      </c>
      <c r="E190" s="1049" t="s">
        <v>1080</v>
      </c>
      <c r="F190" s="1030"/>
      <c r="G190" s="1030"/>
      <c r="H190" s="1256">
        <v>650000</v>
      </c>
      <c r="I190" s="829">
        <v>0</v>
      </c>
      <c r="J190" s="1275">
        <v>650000</v>
      </c>
      <c r="K190" s="1275">
        <v>0</v>
      </c>
      <c r="L190" s="1276">
        <v>0</v>
      </c>
    </row>
    <row r="191" spans="1:12" ht="20.25">
      <c r="A191" s="822"/>
      <c r="B191" s="1023">
        <v>53290</v>
      </c>
      <c r="C191" s="977"/>
      <c r="D191" s="825" t="s">
        <v>1081</v>
      </c>
      <c r="E191" s="1049" t="s">
        <v>1082</v>
      </c>
      <c r="F191" s="1030"/>
      <c r="G191" s="1030"/>
      <c r="H191" s="1256">
        <v>150000</v>
      </c>
      <c r="I191" s="829">
        <v>0</v>
      </c>
      <c r="J191" s="1275">
        <v>150000</v>
      </c>
      <c r="K191" s="1275">
        <v>0</v>
      </c>
      <c r="L191" s="1276">
        <v>0</v>
      </c>
    </row>
    <row r="192" spans="1:12" ht="37.5">
      <c r="A192" s="816"/>
      <c r="B192" s="839"/>
      <c r="C192" s="1031"/>
      <c r="D192" s="845" t="s">
        <v>102</v>
      </c>
      <c r="E192" s="1050" t="s">
        <v>1121</v>
      </c>
      <c r="F192" s="1051"/>
      <c r="G192" s="1051"/>
      <c r="H192" s="821">
        <f>H193</f>
        <v>252638</v>
      </c>
      <c r="I192" s="821">
        <f>I193</f>
        <v>0</v>
      </c>
      <c r="J192" s="821">
        <f>J193</f>
        <v>126319</v>
      </c>
      <c r="K192" s="821">
        <f>K193</f>
        <v>0</v>
      </c>
      <c r="L192" s="821">
        <f>L193</f>
        <v>126319</v>
      </c>
    </row>
    <row r="193" spans="1:12" ht="37.5">
      <c r="A193" s="822"/>
      <c r="B193" s="1023">
        <v>53290</v>
      </c>
      <c r="C193" s="977"/>
      <c r="D193" s="825" t="s">
        <v>1122</v>
      </c>
      <c r="E193" s="1052" t="s">
        <v>1083</v>
      </c>
      <c r="F193" s="1033"/>
      <c r="G193" s="1033"/>
      <c r="H193" s="1256">
        <v>252638</v>
      </c>
      <c r="I193" s="1256">
        <v>0</v>
      </c>
      <c r="J193" s="1275">
        <f>H193/2</f>
        <v>126319</v>
      </c>
      <c r="K193" s="1275">
        <v>0</v>
      </c>
      <c r="L193" s="1276">
        <v>126319</v>
      </c>
    </row>
    <row r="194" spans="1:12" ht="20.25">
      <c r="A194" s="816"/>
      <c r="B194" s="839"/>
      <c r="C194" s="1031"/>
      <c r="D194" s="845" t="s">
        <v>103</v>
      </c>
      <c r="E194" s="1050" t="s">
        <v>1114</v>
      </c>
      <c r="F194" s="1051"/>
      <c r="G194" s="1051"/>
      <c r="H194" s="821">
        <f>H195+H196</f>
        <v>162500</v>
      </c>
      <c r="I194" s="821">
        <f>I195+I196</f>
        <v>0</v>
      </c>
      <c r="J194" s="821">
        <f>J195+J196</f>
        <v>31250</v>
      </c>
      <c r="K194" s="821">
        <f>K195+K196</f>
        <v>100000</v>
      </c>
      <c r="L194" s="821">
        <f>L195+L196</f>
        <v>31250</v>
      </c>
    </row>
    <row r="195" spans="1:12" ht="20.25">
      <c r="A195" s="822"/>
      <c r="B195" s="1023">
        <v>5359</v>
      </c>
      <c r="C195" s="977"/>
      <c r="D195" s="825" t="s">
        <v>1084</v>
      </c>
      <c r="E195" s="1052" t="s">
        <v>1123</v>
      </c>
      <c r="F195" s="1033"/>
      <c r="G195" s="1033"/>
      <c r="H195" s="1256">
        <v>100000</v>
      </c>
      <c r="I195" s="1283">
        <v>0</v>
      </c>
      <c r="J195" s="1256">
        <v>0</v>
      </c>
      <c r="K195" s="1275">
        <v>100000</v>
      </c>
      <c r="L195" s="1276">
        <v>0</v>
      </c>
    </row>
    <row r="196" spans="1:12" ht="20.25">
      <c r="A196" s="822"/>
      <c r="B196" s="1023">
        <v>5310</v>
      </c>
      <c r="C196" s="977"/>
      <c r="D196" s="825" t="s">
        <v>1085</v>
      </c>
      <c r="E196" s="1052" t="s">
        <v>1086</v>
      </c>
      <c r="F196" s="1033"/>
      <c r="G196" s="1033"/>
      <c r="H196" s="1256">
        <v>62500</v>
      </c>
      <c r="I196" s="1256">
        <v>0</v>
      </c>
      <c r="J196" s="1275">
        <v>31250</v>
      </c>
      <c r="K196" s="1275">
        <v>0</v>
      </c>
      <c r="L196" s="1276">
        <v>31250</v>
      </c>
    </row>
    <row r="197" spans="1:12" ht="21" thickBot="1">
      <c r="A197" s="957"/>
      <c r="B197" s="958"/>
      <c r="C197" s="959"/>
      <c r="D197" s="960"/>
      <c r="E197" s="961" t="s">
        <v>945</v>
      </c>
      <c r="F197" s="962"/>
      <c r="G197" s="962"/>
      <c r="H197" s="962">
        <f>H194+H192+H188+H186+H183+H181</f>
        <v>1849728</v>
      </c>
      <c r="I197" s="962">
        <f>I194+I192+I188+I186+I183+I181</f>
        <v>0</v>
      </c>
      <c r="J197" s="962">
        <f>J194+J192+J188+J186+J183+J181</f>
        <v>1157569</v>
      </c>
      <c r="K197" s="962">
        <f>K194+K192+K188+K186+K183+K181</f>
        <v>369510</v>
      </c>
      <c r="L197" s="962">
        <f>L194+L192+L188+L186+L183+L181</f>
        <v>322649</v>
      </c>
    </row>
    <row r="198" spans="1:12" ht="21" thickBot="1">
      <c r="A198" s="1053"/>
      <c r="B198" s="1054"/>
      <c r="C198" s="1055"/>
      <c r="D198" s="1002"/>
      <c r="E198" s="1056"/>
      <c r="F198" s="790"/>
      <c r="G198" s="790"/>
      <c r="H198" s="1057"/>
      <c r="I198" s="1057"/>
      <c r="J198" s="1057"/>
      <c r="K198" s="1057"/>
      <c r="L198" s="1057"/>
    </row>
    <row r="199" spans="1:12" ht="21" thickBot="1">
      <c r="A199" s="953"/>
      <c r="B199" s="978"/>
      <c r="C199" s="1058"/>
      <c r="D199" s="855"/>
      <c r="E199" s="866" t="s">
        <v>1124</v>
      </c>
      <c r="F199" s="797"/>
      <c r="G199" s="797"/>
      <c r="H199" s="1059">
        <f>H197+H178</f>
        <v>9208231</v>
      </c>
      <c r="I199" s="1059">
        <f>I197+I178</f>
        <v>0</v>
      </c>
      <c r="J199" s="1059">
        <f>J197+J178</f>
        <v>6764319</v>
      </c>
      <c r="K199" s="1059">
        <f>K197+K178</f>
        <v>891774</v>
      </c>
      <c r="L199" s="1059">
        <f>L197+L178</f>
        <v>1552138</v>
      </c>
    </row>
    <row r="200" spans="1:10" ht="20.25">
      <c r="A200" s="1053"/>
      <c r="B200" s="1054"/>
      <c r="C200" s="1055"/>
      <c r="D200" s="1002"/>
      <c r="E200" s="1056"/>
      <c r="F200" s="790"/>
      <c r="G200" s="790"/>
      <c r="H200" s="1060"/>
      <c r="I200" s="1060"/>
      <c r="J200" s="1060"/>
    </row>
    <row r="201" spans="1:10" ht="21" thickBot="1">
      <c r="A201" s="1053"/>
      <c r="B201" s="1054"/>
      <c r="C201" s="1055"/>
      <c r="D201" s="1002"/>
      <c r="E201" s="1056"/>
      <c r="F201" s="790"/>
      <c r="G201" s="790"/>
      <c r="H201" s="1060"/>
      <c r="I201" s="1060"/>
      <c r="J201" s="1060"/>
    </row>
    <row r="202" spans="1:12" ht="21" thickBot="1">
      <c r="A202" s="1061"/>
      <c r="B202" s="1062"/>
      <c r="C202" s="1063"/>
      <c r="D202" s="1064"/>
      <c r="E202" s="1065" t="s">
        <v>1125</v>
      </c>
      <c r="F202" s="1066"/>
      <c r="G202" s="1066"/>
      <c r="H202" s="1067">
        <f>H199+H160</f>
        <v>81728231</v>
      </c>
      <c r="I202" s="1067">
        <f>I199+I160</f>
        <v>18900214.1</v>
      </c>
      <c r="J202" s="1067">
        <f>J199+J160</f>
        <v>30955319</v>
      </c>
      <c r="K202" s="1067">
        <f>K199+K160</f>
        <v>18279046.2</v>
      </c>
      <c r="L202" s="1067">
        <f>L199+L160</f>
        <v>12578691.7</v>
      </c>
    </row>
    <row r="203" spans="1:12" ht="20.25">
      <c r="A203" s="1035"/>
      <c r="B203" s="1000"/>
      <c r="C203" s="1001"/>
      <c r="D203" s="1002"/>
      <c r="E203" s="1068"/>
      <c r="F203" s="1036"/>
      <c r="G203" s="1036"/>
      <c r="H203" s="1036"/>
      <c r="I203" s="1036"/>
      <c r="J203" s="1036"/>
      <c r="K203" s="1036"/>
      <c r="L203" s="1036"/>
    </row>
    <row r="204" spans="1:10" ht="20.25">
      <c r="A204" s="785"/>
      <c r="B204" s="786"/>
      <c r="C204" s="787"/>
      <c r="D204" s="788"/>
      <c r="E204" s="1069"/>
      <c r="F204" s="1057"/>
      <c r="G204" s="1057"/>
      <c r="H204" s="791"/>
      <c r="J204" s="1060"/>
    </row>
    <row r="205" spans="1:10" ht="20.25">
      <c r="A205" s="785"/>
      <c r="B205" s="786"/>
      <c r="C205" s="787"/>
      <c r="D205" s="788"/>
      <c r="E205" s="1069"/>
      <c r="F205" s="1057"/>
      <c r="G205" s="1057"/>
      <c r="H205" s="791"/>
      <c r="J205" s="1060"/>
    </row>
    <row r="206" spans="1:10" ht="20.25">
      <c r="A206" s="785"/>
      <c r="B206" s="786"/>
      <c r="C206" s="787"/>
      <c r="D206" s="788"/>
      <c r="E206" s="1069"/>
      <c r="F206" s="1057"/>
      <c r="G206" s="1057"/>
      <c r="H206" s="791"/>
      <c r="J206" s="1060"/>
    </row>
    <row r="207" spans="1:10" ht="20.25">
      <c r="A207" s="785"/>
      <c r="B207" s="786"/>
      <c r="C207" s="787"/>
      <c r="D207" s="788"/>
      <c r="E207" s="1069"/>
      <c r="F207" s="1057"/>
      <c r="G207" s="1057"/>
      <c r="H207" s="791"/>
      <c r="J207" s="1060"/>
    </row>
    <row r="208" spans="1:10" ht="20.25">
      <c r="A208" s="785"/>
      <c r="B208" s="786"/>
      <c r="C208" s="787"/>
      <c r="D208" s="788"/>
      <c r="E208" s="1069"/>
      <c r="F208" s="1057"/>
      <c r="G208" s="1057"/>
      <c r="H208" s="791"/>
      <c r="J208" s="1060"/>
    </row>
    <row r="209" spans="1:10" ht="20.25">
      <c r="A209" s="785"/>
      <c r="B209" s="786"/>
      <c r="C209" s="787"/>
      <c r="D209" s="788"/>
      <c r="E209" s="1069"/>
      <c r="F209" s="1057"/>
      <c r="G209" s="1057"/>
      <c r="H209" s="791"/>
      <c r="J209" s="1060"/>
    </row>
    <row r="210" spans="1:10" ht="20.25">
      <c r="A210" s="785"/>
      <c r="B210" s="786"/>
      <c r="C210" s="787"/>
      <c r="D210" s="788"/>
      <c r="E210" s="1069"/>
      <c r="F210" s="1057"/>
      <c r="G210" s="1057"/>
      <c r="H210" s="791"/>
      <c r="J210" s="1060"/>
    </row>
    <row r="211" spans="1:10" ht="20.25">
      <c r="A211" s="785"/>
      <c r="B211" s="786"/>
      <c r="C211" s="787"/>
      <c r="D211" s="788"/>
      <c r="E211" s="1069"/>
      <c r="F211" s="1057"/>
      <c r="G211" s="1057"/>
      <c r="H211" s="791"/>
      <c r="J211" s="1060"/>
    </row>
    <row r="212" spans="1:10" ht="20.25">
      <c r="A212" s="785"/>
      <c r="B212" s="786"/>
      <c r="C212" s="787"/>
      <c r="D212" s="788"/>
      <c r="E212" s="1069"/>
      <c r="F212" s="1057"/>
      <c r="G212" s="1057"/>
      <c r="H212" s="791"/>
      <c r="J212" s="1060"/>
    </row>
    <row r="213" spans="1:10" ht="20.25">
      <c r="A213" s="785"/>
      <c r="B213" s="786"/>
      <c r="C213" s="787"/>
      <c r="D213" s="788"/>
      <c r="E213" s="1069"/>
      <c r="F213" s="1057"/>
      <c r="G213" s="1057"/>
      <c r="H213" s="791"/>
      <c r="J213" s="1060"/>
    </row>
    <row r="214" spans="1:10" ht="20.25">
      <c r="A214" s="785"/>
      <c r="B214" s="786"/>
      <c r="C214" s="787"/>
      <c r="D214" s="788"/>
      <c r="E214" s="1069"/>
      <c r="F214" s="1057"/>
      <c r="G214" s="1057"/>
      <c r="H214" s="791"/>
      <c r="J214" s="1060"/>
    </row>
    <row r="215" spans="1:10" ht="20.25">
      <c r="A215" s="785"/>
      <c r="B215" s="786"/>
      <c r="C215" s="787"/>
      <c r="D215" s="788"/>
      <c r="E215" s="1069"/>
      <c r="F215" s="1057"/>
      <c r="G215" s="1057"/>
      <c r="H215" s="791"/>
      <c r="J215" s="1060"/>
    </row>
    <row r="216" spans="1:10" ht="20.25">
      <c r="A216" s="785"/>
      <c r="B216" s="786"/>
      <c r="C216" s="787"/>
      <c r="D216" s="788"/>
      <c r="E216" s="1069"/>
      <c r="F216" s="1057"/>
      <c r="G216" s="1057"/>
      <c r="H216" s="791"/>
      <c r="J216" s="1060"/>
    </row>
    <row r="217" spans="1:10" ht="20.25">
      <c r="A217" s="785"/>
      <c r="B217" s="786"/>
      <c r="C217" s="787"/>
      <c r="D217" s="788"/>
      <c r="E217" s="1069"/>
      <c r="F217" s="1057"/>
      <c r="G217" s="1057"/>
      <c r="H217" s="791"/>
      <c r="J217" s="1060"/>
    </row>
    <row r="218" spans="1:10" ht="20.25">
      <c r="A218" s="785"/>
      <c r="B218" s="786"/>
      <c r="C218" s="787"/>
      <c r="D218" s="788"/>
      <c r="E218" s="1069"/>
      <c r="F218" s="1057"/>
      <c r="G218" s="1057"/>
      <c r="H218" s="791"/>
      <c r="J218" s="1060"/>
    </row>
    <row r="219" spans="1:10" ht="20.25">
      <c r="A219" s="785"/>
      <c r="B219" s="786"/>
      <c r="C219" s="787"/>
      <c r="D219" s="788"/>
      <c r="E219" s="1069"/>
      <c r="F219" s="1057"/>
      <c r="G219" s="1057"/>
      <c r="H219" s="791"/>
      <c r="J219" s="1060"/>
    </row>
    <row r="220" spans="1:10" ht="20.25">
      <c r="A220" s="785"/>
      <c r="B220" s="786"/>
      <c r="C220" s="787"/>
      <c r="D220" s="788"/>
      <c r="E220" s="1069"/>
      <c r="F220" s="1057"/>
      <c r="G220" s="1057"/>
      <c r="H220" s="791"/>
      <c r="J220" s="1060"/>
    </row>
    <row r="221" spans="1:10" ht="20.25">
      <c r="A221" s="785"/>
      <c r="B221" s="786"/>
      <c r="C221" s="787"/>
      <c r="D221" s="788"/>
      <c r="E221" s="1069"/>
      <c r="F221" s="1057"/>
      <c r="G221" s="1057"/>
      <c r="H221" s="791"/>
      <c r="J221" s="1060"/>
    </row>
    <row r="222" spans="1:10" ht="20.25">
      <c r="A222" s="785"/>
      <c r="B222" s="786"/>
      <c r="C222" s="787"/>
      <c r="D222" s="788"/>
      <c r="E222" s="1069"/>
      <c r="F222" s="1057"/>
      <c r="G222" s="1057"/>
      <c r="H222" s="791"/>
      <c r="J222" s="1060"/>
    </row>
    <row r="223" spans="1:10" ht="20.25">
      <c r="A223" s="785"/>
      <c r="B223" s="786"/>
      <c r="C223" s="787"/>
      <c r="D223" s="788"/>
      <c r="E223" s="1069"/>
      <c r="F223" s="1057"/>
      <c r="G223" s="1057"/>
      <c r="H223" s="791"/>
      <c r="J223" s="1060"/>
    </row>
    <row r="224" spans="1:10" ht="20.25">
      <c r="A224" s="785"/>
      <c r="B224" s="786"/>
      <c r="C224" s="787"/>
      <c r="D224" s="788"/>
      <c r="E224" s="1069"/>
      <c r="F224" s="1057"/>
      <c r="G224" s="1057"/>
      <c r="H224" s="791"/>
      <c r="J224" s="1060"/>
    </row>
    <row r="225" spans="1:10" ht="20.25">
      <c r="A225" s="785"/>
      <c r="B225" s="786"/>
      <c r="C225" s="787"/>
      <c r="D225" s="788"/>
      <c r="E225" s="1069"/>
      <c r="F225" s="1057"/>
      <c r="G225" s="1057"/>
      <c r="H225" s="791"/>
      <c r="J225" s="1060"/>
    </row>
    <row r="226" spans="1:10" ht="20.25">
      <c r="A226" s="785"/>
      <c r="B226" s="786"/>
      <c r="C226" s="787"/>
      <c r="D226" s="788"/>
      <c r="E226" s="1069"/>
      <c r="F226" s="1057"/>
      <c r="G226" s="1057"/>
      <c r="H226" s="791"/>
      <c r="J226" s="1060"/>
    </row>
    <row r="227" spans="1:10" ht="20.25">
      <c r="A227" s="785"/>
      <c r="B227" s="786"/>
      <c r="C227" s="787"/>
      <c r="D227" s="788"/>
      <c r="E227" s="1069"/>
      <c r="F227" s="1057"/>
      <c r="G227" s="1057"/>
      <c r="H227" s="791"/>
      <c r="J227" s="1060"/>
    </row>
    <row r="228" spans="1:10" ht="20.25">
      <c r="A228" s="785"/>
      <c r="B228" s="786"/>
      <c r="C228" s="787"/>
      <c r="D228" s="788"/>
      <c r="E228" s="1069"/>
      <c r="F228" s="1057"/>
      <c r="G228" s="1057"/>
      <c r="H228" s="791"/>
      <c r="J228" s="1060"/>
    </row>
    <row r="229" spans="1:10" ht="20.25">
      <c r="A229" s="785"/>
      <c r="B229" s="786"/>
      <c r="C229" s="787"/>
      <c r="D229" s="788"/>
      <c r="E229" s="1069"/>
      <c r="F229" s="1057"/>
      <c r="G229" s="1057"/>
      <c r="H229" s="791"/>
      <c r="J229" s="1060"/>
    </row>
    <row r="230" spans="1:10" ht="20.25">
      <c r="A230" s="785"/>
      <c r="B230" s="786"/>
      <c r="C230" s="787"/>
      <c r="D230" s="788"/>
      <c r="E230" s="1069"/>
      <c r="F230" s="1057"/>
      <c r="G230" s="1057"/>
      <c r="H230" s="791"/>
      <c r="J230" s="1060"/>
    </row>
    <row r="231" spans="1:10" ht="20.25">
      <c r="A231" s="785"/>
      <c r="B231" s="786"/>
      <c r="C231" s="787"/>
      <c r="D231" s="788"/>
      <c r="E231" s="1069"/>
      <c r="F231" s="1057"/>
      <c r="G231" s="1057"/>
      <c r="H231" s="791"/>
      <c r="J231" s="1060"/>
    </row>
    <row r="232" spans="1:10" ht="20.25">
      <c r="A232" s="785"/>
      <c r="B232" s="786"/>
      <c r="C232" s="787"/>
      <c r="D232" s="788"/>
      <c r="E232" s="1069"/>
      <c r="F232" s="1057"/>
      <c r="G232" s="1057"/>
      <c r="H232" s="791"/>
      <c r="J232" s="1060"/>
    </row>
    <row r="233" spans="1:10" ht="20.25">
      <c r="A233" s="785"/>
      <c r="B233" s="786"/>
      <c r="C233" s="787"/>
      <c r="D233" s="788"/>
      <c r="E233" s="1069"/>
      <c r="F233" s="1057"/>
      <c r="G233" s="1057"/>
      <c r="H233" s="791"/>
      <c r="J233" s="1060"/>
    </row>
    <row r="234" spans="1:10" ht="20.25">
      <c r="A234" s="785"/>
      <c r="B234" s="786"/>
      <c r="C234" s="787"/>
      <c r="D234" s="788"/>
      <c r="E234" s="1069"/>
      <c r="F234" s="1057"/>
      <c r="G234" s="1057"/>
      <c r="H234" s="791"/>
      <c r="J234" s="1060"/>
    </row>
    <row r="235" spans="1:10" ht="20.25">
      <c r="A235" s="785"/>
      <c r="B235" s="786"/>
      <c r="C235" s="787"/>
      <c r="D235" s="788"/>
      <c r="E235" s="1069"/>
      <c r="F235" s="1057"/>
      <c r="G235" s="1057"/>
      <c r="H235" s="791"/>
      <c r="J235" s="1060"/>
    </row>
    <row r="236" spans="1:10" ht="20.25">
      <c r="A236" s="785"/>
      <c r="B236" s="786"/>
      <c r="C236" s="787"/>
      <c r="D236" s="788"/>
      <c r="E236" s="1069"/>
      <c r="F236" s="1057"/>
      <c r="G236" s="1057"/>
      <c r="H236" s="791"/>
      <c r="J236" s="1060"/>
    </row>
    <row r="237" spans="1:10" ht="20.25">
      <c r="A237" s="785"/>
      <c r="B237" s="786"/>
      <c r="C237" s="787"/>
      <c r="D237" s="788"/>
      <c r="E237" s="1069"/>
      <c r="F237" s="1057"/>
      <c r="G237" s="1057"/>
      <c r="H237" s="791"/>
      <c r="J237" s="1060"/>
    </row>
    <row r="238" spans="1:10" ht="20.25">
      <c r="A238" s="785"/>
      <c r="B238" s="786"/>
      <c r="C238" s="787"/>
      <c r="D238" s="788"/>
      <c r="E238" s="1069"/>
      <c r="F238" s="1057"/>
      <c r="G238" s="1057"/>
      <c r="H238" s="791"/>
      <c r="J238" s="1060"/>
    </row>
    <row r="239" spans="1:10" ht="20.25">
      <c r="A239" s="785"/>
      <c r="B239" s="786"/>
      <c r="C239" s="787"/>
      <c r="D239" s="788"/>
      <c r="E239" s="1069"/>
      <c r="F239" s="1057"/>
      <c r="G239" s="1057"/>
      <c r="H239" s="791"/>
      <c r="J239" s="1060"/>
    </row>
    <row r="240" spans="1:10" ht="20.25">
      <c r="A240" s="785"/>
      <c r="B240" s="786"/>
      <c r="C240" s="787"/>
      <c r="D240" s="788"/>
      <c r="E240" s="1069"/>
      <c r="F240" s="1057"/>
      <c r="G240" s="1057"/>
      <c r="H240" s="791"/>
      <c r="J240" s="1060"/>
    </row>
    <row r="241" spans="1:10" ht="20.25">
      <c r="A241" s="785"/>
      <c r="B241" s="786"/>
      <c r="C241" s="787"/>
      <c r="D241" s="788"/>
      <c r="E241" s="1069"/>
      <c r="F241" s="1057"/>
      <c r="G241" s="1057"/>
      <c r="H241" s="791"/>
      <c r="J241" s="1060"/>
    </row>
    <row r="242" spans="1:10" ht="20.25">
      <c r="A242" s="785"/>
      <c r="B242" s="786"/>
      <c r="C242" s="787"/>
      <c r="D242" s="788"/>
      <c r="E242" s="1069"/>
      <c r="F242" s="1057"/>
      <c r="G242" s="1057"/>
      <c r="H242" s="791"/>
      <c r="J242" s="1060"/>
    </row>
    <row r="243" spans="1:10" ht="20.25">
      <c r="A243" s="785"/>
      <c r="B243" s="786"/>
      <c r="C243" s="787"/>
      <c r="D243" s="788"/>
      <c r="E243" s="1069"/>
      <c r="F243" s="1057"/>
      <c r="G243" s="1057"/>
      <c r="H243" s="791"/>
      <c r="J243" s="1060"/>
    </row>
    <row r="244" spans="1:10" ht="20.25">
      <c r="A244" s="785"/>
      <c r="B244" s="786"/>
      <c r="C244" s="787"/>
      <c r="D244" s="788"/>
      <c r="E244" s="1069"/>
      <c r="F244" s="1057"/>
      <c r="G244" s="1057"/>
      <c r="H244" s="791"/>
      <c r="J244" s="1060"/>
    </row>
    <row r="245" spans="1:10" ht="20.25">
      <c r="A245" s="785"/>
      <c r="B245" s="786"/>
      <c r="C245" s="787"/>
      <c r="D245" s="788"/>
      <c r="E245" s="1069"/>
      <c r="F245" s="1057"/>
      <c r="G245" s="1057"/>
      <c r="H245" s="791"/>
      <c r="J245" s="1060"/>
    </row>
    <row r="246" spans="1:10" ht="20.25">
      <c r="A246" s="785"/>
      <c r="B246" s="786"/>
      <c r="C246" s="787"/>
      <c r="D246" s="788"/>
      <c r="E246" s="1069"/>
      <c r="F246" s="1057"/>
      <c r="G246" s="1057"/>
      <c r="H246" s="791"/>
      <c r="J246" s="1060"/>
    </row>
    <row r="247" spans="1:10" ht="20.25">
      <c r="A247" s="785"/>
      <c r="B247" s="786"/>
      <c r="C247" s="787"/>
      <c r="D247" s="788"/>
      <c r="E247" s="1069"/>
      <c r="F247" s="1057"/>
      <c r="G247" s="1057"/>
      <c r="H247" s="791"/>
      <c r="J247" s="1060"/>
    </row>
    <row r="248" spans="1:10" ht="20.25">
      <c r="A248" s="785"/>
      <c r="B248" s="786"/>
      <c r="C248" s="787"/>
      <c r="D248" s="788"/>
      <c r="E248" s="1069"/>
      <c r="F248" s="1057"/>
      <c r="G248" s="1057"/>
      <c r="H248" s="791"/>
      <c r="J248" s="1060"/>
    </row>
    <row r="249" spans="1:10" ht="20.25">
      <c r="A249" s="785"/>
      <c r="B249" s="786"/>
      <c r="C249" s="787"/>
      <c r="D249" s="788"/>
      <c r="E249" s="1069"/>
      <c r="F249" s="1057"/>
      <c r="G249" s="1057"/>
      <c r="H249" s="791"/>
      <c r="J249" s="1060"/>
    </row>
    <row r="250" spans="1:10" ht="20.25">
      <c r="A250" s="785"/>
      <c r="B250" s="786"/>
      <c r="C250" s="787"/>
      <c r="D250" s="788"/>
      <c r="E250" s="1069"/>
      <c r="F250" s="1057"/>
      <c r="G250" s="1057"/>
      <c r="H250" s="791"/>
      <c r="J250" s="1060"/>
    </row>
    <row r="251" spans="1:10" ht="20.25">
      <c r="A251" s="785"/>
      <c r="B251" s="786"/>
      <c r="C251" s="787"/>
      <c r="D251" s="788"/>
      <c r="E251" s="1069"/>
      <c r="F251" s="1057"/>
      <c r="G251" s="1057"/>
      <c r="H251" s="791"/>
      <c r="J251" s="1060"/>
    </row>
    <row r="252" spans="1:10" ht="20.25">
      <c r="A252" s="785"/>
      <c r="B252" s="786"/>
      <c r="C252" s="787"/>
      <c r="D252" s="788"/>
      <c r="E252" s="1069"/>
      <c r="F252" s="1057"/>
      <c r="G252" s="1057"/>
      <c r="H252" s="791"/>
      <c r="J252" s="1060"/>
    </row>
    <row r="253" spans="1:10" ht="20.25">
      <c r="A253" s="785"/>
      <c r="B253" s="786"/>
      <c r="C253" s="787"/>
      <c r="D253" s="788"/>
      <c r="E253" s="1069"/>
      <c r="F253" s="1057"/>
      <c r="G253" s="1057"/>
      <c r="H253" s="791"/>
      <c r="J253" s="1060"/>
    </row>
    <row r="254" spans="1:10" ht="20.25">
      <c r="A254" s="785"/>
      <c r="B254" s="786"/>
      <c r="C254" s="787"/>
      <c r="D254" s="788"/>
      <c r="E254" s="1069"/>
      <c r="F254" s="1057"/>
      <c r="G254" s="1057"/>
      <c r="H254" s="791"/>
      <c r="J254" s="1060"/>
    </row>
    <row r="255" spans="1:10" ht="20.25">
      <c r="A255" s="785"/>
      <c r="B255" s="786"/>
      <c r="C255" s="787"/>
      <c r="D255" s="788"/>
      <c r="E255" s="1069"/>
      <c r="F255" s="1057"/>
      <c r="G255" s="1057"/>
      <c r="H255" s="791"/>
      <c r="J255" s="1060"/>
    </row>
    <row r="256" spans="1:10" ht="20.25">
      <c r="A256" s="785"/>
      <c r="B256" s="786"/>
      <c r="C256" s="787"/>
      <c r="D256" s="788"/>
      <c r="E256" s="1069"/>
      <c r="F256" s="1057"/>
      <c r="G256" s="1057"/>
      <c r="H256" s="791"/>
      <c r="J256" s="1060"/>
    </row>
    <row r="257" spans="1:10" ht="20.25">
      <c r="A257" s="785"/>
      <c r="B257" s="786"/>
      <c r="C257" s="787"/>
      <c r="D257" s="788"/>
      <c r="E257" s="1069"/>
      <c r="F257" s="1057"/>
      <c r="G257" s="1057"/>
      <c r="H257" s="791"/>
      <c r="J257" s="1060"/>
    </row>
    <row r="258" spans="1:10" ht="20.25">
      <c r="A258" s="785"/>
      <c r="B258" s="786"/>
      <c r="C258" s="787"/>
      <c r="D258" s="788"/>
      <c r="E258" s="1069"/>
      <c r="F258" s="1057"/>
      <c r="G258" s="1057"/>
      <c r="H258" s="791"/>
      <c r="J258" s="1060"/>
    </row>
    <row r="259" spans="1:10" ht="20.25">
      <c r="A259" s="785"/>
      <c r="B259" s="786"/>
      <c r="C259" s="787"/>
      <c r="D259" s="788"/>
      <c r="E259" s="1069"/>
      <c r="F259" s="1057"/>
      <c r="G259" s="1057"/>
      <c r="H259" s="791"/>
      <c r="J259" s="1060"/>
    </row>
    <row r="260" spans="1:10" ht="20.25">
      <c r="A260" s="785"/>
      <c r="B260" s="786"/>
      <c r="C260" s="787"/>
      <c r="D260" s="788"/>
      <c r="E260" s="1069"/>
      <c r="F260" s="1057"/>
      <c r="G260" s="1057"/>
      <c r="H260" s="791"/>
      <c r="J260" s="1060"/>
    </row>
    <row r="261" spans="1:10" ht="20.25">
      <c r="A261" s="785"/>
      <c r="B261" s="786"/>
      <c r="C261" s="787"/>
      <c r="D261" s="788"/>
      <c r="E261" s="1069"/>
      <c r="F261" s="1057"/>
      <c r="G261" s="1057"/>
      <c r="H261" s="791"/>
      <c r="J261" s="1060"/>
    </row>
    <row r="262" spans="1:10" ht="20.25">
      <c r="A262" s="785"/>
      <c r="B262" s="786"/>
      <c r="C262" s="787"/>
      <c r="D262" s="788"/>
      <c r="E262" s="1069"/>
      <c r="F262" s="1057"/>
      <c r="G262" s="1057"/>
      <c r="H262" s="791"/>
      <c r="J262" s="1060"/>
    </row>
    <row r="263" spans="1:10" ht="20.25">
      <c r="A263" s="785"/>
      <c r="B263" s="786"/>
      <c r="C263" s="787"/>
      <c r="D263" s="788"/>
      <c r="E263" s="1069"/>
      <c r="F263" s="1057"/>
      <c r="G263" s="1057"/>
      <c r="H263" s="791"/>
      <c r="J263" s="1060"/>
    </row>
    <row r="264" spans="1:10" ht="20.25">
      <c r="A264" s="785"/>
      <c r="B264" s="786"/>
      <c r="C264" s="787"/>
      <c r="D264" s="788"/>
      <c r="E264" s="1069"/>
      <c r="F264" s="1057"/>
      <c r="G264" s="1057"/>
      <c r="H264" s="791"/>
      <c r="J264" s="1060"/>
    </row>
    <row r="265" spans="1:10" ht="20.25">
      <c r="A265" s="785"/>
      <c r="B265" s="786"/>
      <c r="C265" s="787"/>
      <c r="D265" s="788"/>
      <c r="E265" s="1069"/>
      <c r="F265" s="1057"/>
      <c r="G265" s="1057"/>
      <c r="H265" s="791"/>
      <c r="J265" s="1060"/>
    </row>
    <row r="266" spans="1:10" ht="20.25">
      <c r="A266" s="785"/>
      <c r="B266" s="786"/>
      <c r="C266" s="787"/>
      <c r="D266" s="788"/>
      <c r="E266" s="1069"/>
      <c r="F266" s="1057"/>
      <c r="G266" s="1057"/>
      <c r="H266" s="791"/>
      <c r="J266" s="1060"/>
    </row>
    <row r="267" spans="1:10" ht="20.25">
      <c r="A267" s="785"/>
      <c r="B267" s="786"/>
      <c r="C267" s="787"/>
      <c r="D267" s="788"/>
      <c r="E267" s="1069"/>
      <c r="F267" s="1057"/>
      <c r="G267" s="1057"/>
      <c r="H267" s="791"/>
      <c r="J267" s="1060"/>
    </row>
    <row r="268" spans="1:10" ht="20.25">
      <c r="A268" s="785"/>
      <c r="B268" s="786"/>
      <c r="C268" s="787"/>
      <c r="D268" s="788"/>
      <c r="E268" s="1069"/>
      <c r="F268" s="1057"/>
      <c r="G268" s="1057"/>
      <c r="H268" s="791"/>
      <c r="J268" s="1060"/>
    </row>
    <row r="269" spans="1:10" ht="20.25">
      <c r="A269" s="785"/>
      <c r="B269" s="786"/>
      <c r="C269" s="787"/>
      <c r="D269" s="788"/>
      <c r="E269" s="1069"/>
      <c r="F269" s="1057"/>
      <c r="G269" s="1057"/>
      <c r="H269" s="791"/>
      <c r="J269" s="1060"/>
    </row>
    <row r="270" spans="1:10" ht="20.25">
      <c r="A270" s="785"/>
      <c r="B270" s="786"/>
      <c r="C270" s="787"/>
      <c r="D270" s="788"/>
      <c r="E270" s="1069"/>
      <c r="F270" s="1057"/>
      <c r="G270" s="1057"/>
      <c r="H270" s="791"/>
      <c r="J270" s="1060"/>
    </row>
    <row r="271" spans="1:10" ht="20.25">
      <c r="A271" s="785"/>
      <c r="B271" s="786"/>
      <c r="C271" s="787"/>
      <c r="D271" s="788"/>
      <c r="E271" s="1069"/>
      <c r="F271" s="1057"/>
      <c r="G271" s="1057"/>
      <c r="H271" s="791"/>
      <c r="J271" s="1060"/>
    </row>
    <row r="272" spans="1:10" ht="20.25">
      <c r="A272" s="785"/>
      <c r="B272" s="786"/>
      <c r="C272" s="787"/>
      <c r="D272" s="788"/>
      <c r="E272" s="1069"/>
      <c r="F272" s="1057"/>
      <c r="G272" s="1057"/>
      <c r="H272" s="791"/>
      <c r="J272" s="1060"/>
    </row>
    <row r="273" spans="1:10" ht="20.25">
      <c r="A273" s="785"/>
      <c r="B273" s="786"/>
      <c r="C273" s="787"/>
      <c r="D273" s="788"/>
      <c r="E273" s="1069"/>
      <c r="F273" s="1057"/>
      <c r="G273" s="1057"/>
      <c r="H273" s="791"/>
      <c r="J273" s="1060"/>
    </row>
    <row r="274" spans="1:10" ht="20.25">
      <c r="A274" s="785"/>
      <c r="B274" s="786"/>
      <c r="C274" s="787"/>
      <c r="D274" s="788"/>
      <c r="E274" s="1069"/>
      <c r="F274" s="1057"/>
      <c r="G274" s="1057"/>
      <c r="H274" s="791"/>
      <c r="J274" s="1060"/>
    </row>
    <row r="275" spans="1:10" ht="20.25">
      <c r="A275" s="785"/>
      <c r="B275" s="786"/>
      <c r="C275" s="787"/>
      <c r="D275" s="788"/>
      <c r="E275" s="1069"/>
      <c r="F275" s="1057"/>
      <c r="G275" s="1057"/>
      <c r="H275" s="791"/>
      <c r="J275" s="1060"/>
    </row>
    <row r="276" spans="1:10" ht="20.25">
      <c r="A276" s="785"/>
      <c r="B276" s="786"/>
      <c r="C276" s="787"/>
      <c r="D276" s="788"/>
      <c r="E276" s="1069"/>
      <c r="F276" s="1057"/>
      <c r="G276" s="1057"/>
      <c r="H276" s="791"/>
      <c r="J276" s="1060"/>
    </row>
    <row r="277" spans="1:10" ht="20.25">
      <c r="A277" s="785"/>
      <c r="B277" s="786"/>
      <c r="C277" s="787"/>
      <c r="D277" s="788"/>
      <c r="E277" s="1069"/>
      <c r="F277" s="1057"/>
      <c r="G277" s="1057"/>
      <c r="H277" s="791"/>
      <c r="J277" s="1060"/>
    </row>
    <row r="278" spans="1:10" ht="20.25">
      <c r="A278" s="785"/>
      <c r="B278" s="786"/>
      <c r="C278" s="787"/>
      <c r="D278" s="788"/>
      <c r="E278" s="1069"/>
      <c r="F278" s="1057"/>
      <c r="G278" s="1057"/>
      <c r="H278" s="791"/>
      <c r="J278" s="1060"/>
    </row>
    <row r="279" spans="1:10" ht="20.25">
      <c r="A279" s="785"/>
      <c r="B279" s="786"/>
      <c r="C279" s="787"/>
      <c r="D279" s="788"/>
      <c r="E279" s="1069"/>
      <c r="F279" s="1057"/>
      <c r="G279" s="1057"/>
      <c r="H279" s="791"/>
      <c r="J279" s="1060"/>
    </row>
    <row r="280" spans="1:10" ht="20.25">
      <c r="A280" s="785"/>
      <c r="B280" s="786"/>
      <c r="C280" s="787"/>
      <c r="D280" s="788"/>
      <c r="E280" s="1069"/>
      <c r="F280" s="1057"/>
      <c r="G280" s="1057"/>
      <c r="H280" s="791"/>
      <c r="J280" s="1060"/>
    </row>
    <row r="281" spans="1:10" ht="20.25">
      <c r="A281" s="785"/>
      <c r="B281" s="786"/>
      <c r="C281" s="787"/>
      <c r="D281" s="788"/>
      <c r="E281" s="1069"/>
      <c r="F281" s="1057"/>
      <c r="G281" s="1057"/>
      <c r="H281" s="791"/>
      <c r="J281" s="1060"/>
    </row>
    <row r="282" spans="1:10" ht="20.25">
      <c r="A282" s="785"/>
      <c r="B282" s="786"/>
      <c r="C282" s="787"/>
      <c r="D282" s="788"/>
      <c r="E282" s="1069"/>
      <c r="F282" s="1057"/>
      <c r="G282" s="1057"/>
      <c r="H282" s="791"/>
      <c r="J282" s="1060"/>
    </row>
    <row r="283" spans="1:10" ht="20.25">
      <c r="A283" s="785"/>
      <c r="B283" s="786"/>
      <c r="C283" s="787"/>
      <c r="D283" s="788"/>
      <c r="E283" s="1069"/>
      <c r="F283" s="1057"/>
      <c r="G283" s="1057"/>
      <c r="H283" s="791"/>
      <c r="J283" s="1060"/>
    </row>
    <row r="284" spans="1:10" ht="20.25">
      <c r="A284" s="785"/>
      <c r="B284" s="786"/>
      <c r="C284" s="787"/>
      <c r="D284" s="788"/>
      <c r="E284" s="1069"/>
      <c r="F284" s="1057"/>
      <c r="G284" s="1057"/>
      <c r="H284" s="791"/>
      <c r="J284" s="1060"/>
    </row>
    <row r="285" spans="1:10" ht="20.25">
      <c r="A285" s="785"/>
      <c r="B285" s="786"/>
      <c r="C285" s="787"/>
      <c r="D285" s="788"/>
      <c r="E285" s="1069"/>
      <c r="F285" s="1057"/>
      <c r="G285" s="1057"/>
      <c r="H285" s="791"/>
      <c r="J285" s="1060"/>
    </row>
    <row r="286" spans="1:10" ht="20.25">
      <c r="A286" s="785"/>
      <c r="B286" s="786"/>
      <c r="C286" s="787"/>
      <c r="D286" s="788"/>
      <c r="E286" s="1069"/>
      <c r="F286" s="1057"/>
      <c r="G286" s="1057"/>
      <c r="H286" s="791"/>
      <c r="J286" s="1060"/>
    </row>
    <row r="287" spans="1:10" ht="20.25">
      <c r="A287" s="785"/>
      <c r="B287" s="786"/>
      <c r="C287" s="787"/>
      <c r="D287" s="788"/>
      <c r="E287" s="1069"/>
      <c r="F287" s="1057"/>
      <c r="G287" s="1057"/>
      <c r="H287" s="791"/>
      <c r="J287" s="1060"/>
    </row>
    <row r="288" spans="1:10" ht="20.25">
      <c r="A288" s="785"/>
      <c r="B288" s="786"/>
      <c r="C288" s="787"/>
      <c r="D288" s="788"/>
      <c r="E288" s="1069"/>
      <c r="F288" s="1057"/>
      <c r="G288" s="1057"/>
      <c r="H288" s="791"/>
      <c r="J288" s="1060"/>
    </row>
    <row r="289" spans="1:10" ht="20.25">
      <c r="A289" s="785"/>
      <c r="B289" s="786"/>
      <c r="C289" s="787"/>
      <c r="D289" s="788"/>
      <c r="E289" s="1069"/>
      <c r="F289" s="1057"/>
      <c r="G289" s="1057"/>
      <c r="H289" s="791"/>
      <c r="J289" s="1060"/>
    </row>
    <row r="290" spans="1:10" ht="20.25">
      <c r="A290" s="785"/>
      <c r="B290" s="786"/>
      <c r="C290" s="787"/>
      <c r="D290" s="788"/>
      <c r="E290" s="1069"/>
      <c r="F290" s="1057"/>
      <c r="G290" s="1057"/>
      <c r="H290" s="791"/>
      <c r="J290" s="1060"/>
    </row>
    <row r="291" spans="1:10" ht="20.25">
      <c r="A291" s="785"/>
      <c r="B291" s="786"/>
      <c r="C291" s="787"/>
      <c r="D291" s="788"/>
      <c r="E291" s="1069"/>
      <c r="F291" s="1057"/>
      <c r="G291" s="1057"/>
      <c r="H291" s="791"/>
      <c r="J291" s="1060"/>
    </row>
    <row r="292" spans="1:10" ht="20.25">
      <c r="A292" s="785"/>
      <c r="B292" s="786"/>
      <c r="C292" s="787"/>
      <c r="D292" s="788"/>
      <c r="E292" s="1069"/>
      <c r="F292" s="1057"/>
      <c r="G292" s="1057"/>
      <c r="H292" s="791"/>
      <c r="J292" s="1060"/>
    </row>
    <row r="293" spans="1:10" ht="20.25">
      <c r="A293" s="785"/>
      <c r="B293" s="786"/>
      <c r="C293" s="787"/>
      <c r="D293" s="788"/>
      <c r="E293" s="1069"/>
      <c r="F293" s="1057"/>
      <c r="G293" s="1057"/>
      <c r="H293" s="791"/>
      <c r="J293" s="1060"/>
    </row>
    <row r="294" spans="1:10" ht="20.25">
      <c r="A294" s="785"/>
      <c r="B294" s="786"/>
      <c r="C294" s="787"/>
      <c r="D294" s="788"/>
      <c r="E294" s="1069"/>
      <c r="F294" s="1057"/>
      <c r="G294" s="1057"/>
      <c r="H294" s="791"/>
      <c r="J294" s="1060"/>
    </row>
    <row r="295" spans="1:10" ht="20.25">
      <c r="A295" s="785"/>
      <c r="B295" s="786"/>
      <c r="C295" s="787"/>
      <c r="D295" s="788"/>
      <c r="E295" s="1069"/>
      <c r="F295" s="1057"/>
      <c r="G295" s="1057"/>
      <c r="H295" s="791"/>
      <c r="J295" s="1060"/>
    </row>
    <row r="296" spans="1:10" ht="20.25">
      <c r="A296" s="785"/>
      <c r="B296" s="786"/>
      <c r="C296" s="787"/>
      <c r="D296" s="788"/>
      <c r="E296" s="1069"/>
      <c r="F296" s="1057"/>
      <c r="G296" s="1057"/>
      <c r="H296" s="791"/>
      <c r="J296" s="1060"/>
    </row>
    <row r="297" spans="1:10" ht="20.25">
      <c r="A297" s="785"/>
      <c r="B297" s="786"/>
      <c r="C297" s="787"/>
      <c r="D297" s="788"/>
      <c r="E297" s="1069"/>
      <c r="F297" s="1057"/>
      <c r="G297" s="1057"/>
      <c r="H297" s="791"/>
      <c r="J297" s="1060"/>
    </row>
    <row r="298" spans="1:10" ht="20.25">
      <c r="A298" s="785"/>
      <c r="B298" s="786"/>
      <c r="C298" s="787"/>
      <c r="D298" s="788"/>
      <c r="E298" s="1069"/>
      <c r="F298" s="1057"/>
      <c r="G298" s="1057"/>
      <c r="H298" s="791"/>
      <c r="J298" s="1060"/>
    </row>
    <row r="299" spans="1:10" ht="20.25">
      <c r="A299" s="785"/>
      <c r="B299" s="786"/>
      <c r="C299" s="787"/>
      <c r="D299" s="788"/>
      <c r="E299" s="1069"/>
      <c r="F299" s="1057"/>
      <c r="G299" s="1057"/>
      <c r="H299" s="791"/>
      <c r="J299" s="1060"/>
    </row>
    <row r="300" spans="1:10" ht="20.25">
      <c r="A300" s="785"/>
      <c r="B300" s="786"/>
      <c r="C300" s="787"/>
      <c r="D300" s="788"/>
      <c r="E300" s="1069"/>
      <c r="F300" s="1057"/>
      <c r="G300" s="1057"/>
      <c r="H300" s="791"/>
      <c r="J300" s="1060"/>
    </row>
    <row r="301" spans="1:10" ht="20.25">
      <c r="A301" s="785"/>
      <c r="B301" s="786"/>
      <c r="C301" s="787"/>
      <c r="D301" s="788"/>
      <c r="E301" s="1069"/>
      <c r="F301" s="1057"/>
      <c r="G301" s="1057"/>
      <c r="H301" s="791"/>
      <c r="J301" s="1060"/>
    </row>
    <row r="302" spans="1:10" ht="20.25">
      <c r="A302" s="785"/>
      <c r="B302" s="786"/>
      <c r="C302" s="787"/>
      <c r="D302" s="788"/>
      <c r="E302" s="1069"/>
      <c r="F302" s="1057"/>
      <c r="G302" s="1057"/>
      <c r="H302" s="791"/>
      <c r="J302" s="1060"/>
    </row>
    <row r="303" spans="1:10" ht="20.25">
      <c r="A303" s="785"/>
      <c r="B303" s="786"/>
      <c r="C303" s="787"/>
      <c r="D303" s="788"/>
      <c r="E303" s="1069"/>
      <c r="F303" s="1057"/>
      <c r="G303" s="1057"/>
      <c r="H303" s="791"/>
      <c r="J303" s="1060"/>
    </row>
    <row r="304" spans="1:10" ht="20.25">
      <c r="A304" s="785"/>
      <c r="B304" s="786"/>
      <c r="C304" s="787"/>
      <c r="D304" s="788"/>
      <c r="E304" s="1069"/>
      <c r="F304" s="1057"/>
      <c r="G304" s="1057"/>
      <c r="H304" s="791"/>
      <c r="J304" s="1060"/>
    </row>
    <row r="305" spans="1:10" ht="20.25">
      <c r="A305" s="785"/>
      <c r="B305" s="786"/>
      <c r="C305" s="787"/>
      <c r="D305" s="788"/>
      <c r="E305" s="1069"/>
      <c r="F305" s="1057"/>
      <c r="G305" s="1057"/>
      <c r="H305" s="791"/>
      <c r="J305" s="1060"/>
    </row>
    <row r="306" spans="1:10" ht="20.25">
      <c r="A306" s="785"/>
      <c r="B306" s="786"/>
      <c r="C306" s="787"/>
      <c r="D306" s="788"/>
      <c r="E306" s="1069"/>
      <c r="F306" s="1057"/>
      <c r="G306" s="1057"/>
      <c r="H306" s="791"/>
      <c r="J306" s="1060"/>
    </row>
    <row r="307" spans="1:10" ht="20.25">
      <c r="A307" s="785"/>
      <c r="B307" s="786"/>
      <c r="C307" s="787"/>
      <c r="D307" s="788"/>
      <c r="E307" s="1069"/>
      <c r="F307" s="1057"/>
      <c r="G307" s="1057"/>
      <c r="H307" s="791"/>
      <c r="J307" s="1060"/>
    </row>
    <row r="308" spans="1:10" ht="20.25">
      <c r="A308" s="785"/>
      <c r="B308" s="786"/>
      <c r="C308" s="787"/>
      <c r="D308" s="788"/>
      <c r="E308" s="1069"/>
      <c r="F308" s="1057"/>
      <c r="G308" s="1057"/>
      <c r="H308" s="791"/>
      <c r="J308" s="1060"/>
    </row>
    <row r="309" spans="1:10" ht="20.25">
      <c r="A309" s="785"/>
      <c r="B309" s="786"/>
      <c r="C309" s="787"/>
      <c r="D309" s="788"/>
      <c r="E309" s="1069"/>
      <c r="F309" s="1057"/>
      <c r="G309" s="1057"/>
      <c r="H309" s="791"/>
      <c r="J309" s="1060"/>
    </row>
    <row r="310" spans="1:10" ht="20.25">
      <c r="A310" s="785"/>
      <c r="B310" s="786"/>
      <c r="C310" s="787"/>
      <c r="D310" s="788"/>
      <c r="E310" s="1069"/>
      <c r="F310" s="1057"/>
      <c r="G310" s="1057"/>
      <c r="H310" s="791"/>
      <c r="J310" s="1060"/>
    </row>
    <row r="311" spans="1:10" ht="20.25">
      <c r="A311" s="785"/>
      <c r="B311" s="786"/>
      <c r="C311" s="787"/>
      <c r="D311" s="788"/>
      <c r="E311" s="1069"/>
      <c r="F311" s="1057"/>
      <c r="G311" s="1057"/>
      <c r="H311" s="791"/>
      <c r="J311" s="1060"/>
    </row>
    <row r="312" spans="1:10" ht="20.25">
      <c r="A312" s="785"/>
      <c r="B312" s="786"/>
      <c r="C312" s="787"/>
      <c r="D312" s="788"/>
      <c r="E312" s="1069"/>
      <c r="F312" s="1057"/>
      <c r="G312" s="1057"/>
      <c r="H312" s="791"/>
      <c r="J312" s="1060"/>
    </row>
    <row r="313" spans="1:10" ht="20.25">
      <c r="A313" s="785"/>
      <c r="B313" s="786"/>
      <c r="C313" s="787"/>
      <c r="D313" s="788"/>
      <c r="E313" s="1069"/>
      <c r="F313" s="1057"/>
      <c r="G313" s="1057"/>
      <c r="H313" s="791"/>
      <c r="J313" s="1060"/>
    </row>
    <row r="314" spans="1:10" ht="20.25">
      <c r="A314" s="785"/>
      <c r="B314" s="786"/>
      <c r="C314" s="787"/>
      <c r="D314" s="788"/>
      <c r="E314" s="1069"/>
      <c r="F314" s="1057"/>
      <c r="G314" s="1057"/>
      <c r="H314" s="791"/>
      <c r="J314" s="1060"/>
    </row>
    <row r="315" spans="1:10" ht="20.25">
      <c r="A315" s="785"/>
      <c r="B315" s="786"/>
      <c r="C315" s="787"/>
      <c r="D315" s="788"/>
      <c r="E315" s="1069"/>
      <c r="F315" s="1057"/>
      <c r="G315" s="1057"/>
      <c r="H315" s="791"/>
      <c r="J315" s="1060"/>
    </row>
    <row r="316" spans="1:10" ht="20.25">
      <c r="A316" s="785"/>
      <c r="B316" s="786"/>
      <c r="C316" s="787"/>
      <c r="D316" s="788"/>
      <c r="E316" s="1069"/>
      <c r="F316" s="1057"/>
      <c r="G316" s="1057"/>
      <c r="H316" s="791"/>
      <c r="J316" s="1060"/>
    </row>
    <row r="317" spans="1:10" ht="20.25">
      <c r="A317" s="785"/>
      <c r="B317" s="786"/>
      <c r="C317" s="787"/>
      <c r="D317" s="788"/>
      <c r="E317" s="1069"/>
      <c r="F317" s="1057"/>
      <c r="G317" s="1057"/>
      <c r="H317" s="791"/>
      <c r="J317" s="1060"/>
    </row>
    <row r="318" spans="1:10" ht="20.25">
      <c r="A318" s="785"/>
      <c r="B318" s="786"/>
      <c r="C318" s="787"/>
      <c r="D318" s="788"/>
      <c r="E318" s="1069"/>
      <c r="F318" s="1057"/>
      <c r="G318" s="1057"/>
      <c r="H318" s="791"/>
      <c r="J318" s="1060"/>
    </row>
    <row r="319" spans="1:10" ht="20.25">
      <c r="A319" s="785"/>
      <c r="B319" s="786"/>
      <c r="C319" s="787"/>
      <c r="D319" s="788"/>
      <c r="E319" s="1069"/>
      <c r="F319" s="1057"/>
      <c r="G319" s="1057"/>
      <c r="H319" s="791"/>
      <c r="J319" s="1060"/>
    </row>
    <row r="320" spans="1:10" ht="20.25">
      <c r="A320" s="785"/>
      <c r="B320" s="786"/>
      <c r="C320" s="787"/>
      <c r="D320" s="788"/>
      <c r="E320" s="1069"/>
      <c r="F320" s="1057"/>
      <c r="G320" s="1057"/>
      <c r="H320" s="791"/>
      <c r="J320" s="1060"/>
    </row>
    <row r="321" spans="1:10" ht="20.25">
      <c r="A321" s="785"/>
      <c r="B321" s="786"/>
      <c r="C321" s="787"/>
      <c r="D321" s="788"/>
      <c r="E321" s="1069"/>
      <c r="F321" s="1057"/>
      <c r="G321" s="1057"/>
      <c r="H321" s="791"/>
      <c r="J321" s="1060"/>
    </row>
    <row r="322" spans="1:10" ht="20.25">
      <c r="A322" s="785"/>
      <c r="B322" s="786"/>
      <c r="C322" s="787"/>
      <c r="D322" s="788"/>
      <c r="E322" s="1069"/>
      <c r="F322" s="1057"/>
      <c r="G322" s="1057"/>
      <c r="H322" s="791"/>
      <c r="J322" s="1060"/>
    </row>
    <row r="323" spans="1:10" ht="20.25">
      <c r="A323" s="785"/>
      <c r="B323" s="786"/>
      <c r="C323" s="787"/>
      <c r="D323" s="788"/>
      <c r="E323" s="1069"/>
      <c r="F323" s="1057"/>
      <c r="G323" s="1057"/>
      <c r="H323" s="791"/>
      <c r="J323" s="1060"/>
    </row>
    <row r="324" spans="1:10" ht="20.25">
      <c r="A324" s="785"/>
      <c r="B324" s="786"/>
      <c r="C324" s="787"/>
      <c r="D324" s="788"/>
      <c r="E324" s="1069"/>
      <c r="F324" s="1057"/>
      <c r="G324" s="1057"/>
      <c r="H324" s="791"/>
      <c r="J324" s="1060"/>
    </row>
    <row r="325" spans="1:10" ht="20.25">
      <c r="A325" s="785"/>
      <c r="B325" s="786"/>
      <c r="C325" s="787"/>
      <c r="D325" s="788"/>
      <c r="E325" s="1069"/>
      <c r="F325" s="1057"/>
      <c r="G325" s="1057"/>
      <c r="H325" s="791"/>
      <c r="J325" s="1060"/>
    </row>
    <row r="326" spans="1:10" ht="20.25">
      <c r="A326" s="785"/>
      <c r="B326" s="786"/>
      <c r="C326" s="787"/>
      <c r="D326" s="788"/>
      <c r="E326" s="1069"/>
      <c r="F326" s="1057"/>
      <c r="G326" s="1057"/>
      <c r="H326" s="791"/>
      <c r="J326" s="1060"/>
    </row>
    <row r="327" spans="1:10" ht="20.25">
      <c r="A327" s="785"/>
      <c r="B327" s="786"/>
      <c r="C327" s="787"/>
      <c r="D327" s="788"/>
      <c r="E327" s="1069"/>
      <c r="F327" s="1057"/>
      <c r="G327" s="1057"/>
      <c r="H327" s="791"/>
      <c r="J327" s="1060"/>
    </row>
    <row r="328" spans="1:10" ht="20.25">
      <c r="A328" s="785"/>
      <c r="B328" s="786"/>
      <c r="C328" s="787"/>
      <c r="D328" s="788"/>
      <c r="E328" s="1069"/>
      <c r="F328" s="1057"/>
      <c r="G328" s="1057"/>
      <c r="H328" s="791"/>
      <c r="J328" s="1060"/>
    </row>
    <row r="329" spans="1:10" ht="20.25">
      <c r="A329" s="785"/>
      <c r="B329" s="786"/>
      <c r="C329" s="787"/>
      <c r="D329" s="788"/>
      <c r="E329" s="1069"/>
      <c r="F329" s="1057"/>
      <c r="G329" s="1057"/>
      <c r="H329" s="791"/>
      <c r="J329" s="1060"/>
    </row>
    <row r="330" spans="1:10" ht="20.25">
      <c r="A330" s="785"/>
      <c r="B330" s="786"/>
      <c r="C330" s="787"/>
      <c r="D330" s="788"/>
      <c r="E330" s="1069"/>
      <c r="F330" s="1057"/>
      <c r="G330" s="1057"/>
      <c r="H330" s="791"/>
      <c r="J330" s="1060"/>
    </row>
    <row r="331" spans="1:10" ht="20.25">
      <c r="A331" s="785"/>
      <c r="B331" s="786"/>
      <c r="C331" s="787"/>
      <c r="D331" s="788"/>
      <c r="E331" s="1069"/>
      <c r="F331" s="1057"/>
      <c r="G331" s="1057"/>
      <c r="H331" s="791"/>
      <c r="J331" s="1060"/>
    </row>
    <row r="332" spans="1:10" ht="20.25">
      <c r="A332" s="785"/>
      <c r="B332" s="786"/>
      <c r="C332" s="787"/>
      <c r="D332" s="788"/>
      <c r="E332" s="1069"/>
      <c r="F332" s="1057"/>
      <c r="G332" s="1057"/>
      <c r="H332" s="791"/>
      <c r="J332" s="1060"/>
    </row>
    <row r="333" spans="1:10" ht="20.25">
      <c r="A333" s="785"/>
      <c r="B333" s="786"/>
      <c r="C333" s="787"/>
      <c r="D333" s="788"/>
      <c r="E333" s="1069"/>
      <c r="F333" s="1057"/>
      <c r="G333" s="1057"/>
      <c r="H333" s="791"/>
      <c r="J333" s="1060"/>
    </row>
    <row r="334" spans="1:10" ht="20.25">
      <c r="A334" s="785"/>
      <c r="B334" s="786"/>
      <c r="C334" s="787"/>
      <c r="D334" s="788"/>
      <c r="E334" s="1069"/>
      <c r="F334" s="1057"/>
      <c r="G334" s="1057"/>
      <c r="H334" s="791"/>
      <c r="J334" s="1060"/>
    </row>
    <row r="335" spans="1:10" ht="20.25">
      <c r="A335" s="785"/>
      <c r="B335" s="786"/>
      <c r="C335" s="787"/>
      <c r="D335" s="788"/>
      <c r="E335" s="1069"/>
      <c r="F335" s="1057"/>
      <c r="G335" s="1057"/>
      <c r="H335" s="791"/>
      <c r="J335" s="1060"/>
    </row>
    <row r="336" spans="1:10" ht="20.25">
      <c r="A336" s="785"/>
      <c r="B336" s="786"/>
      <c r="C336" s="787"/>
      <c r="D336" s="788"/>
      <c r="E336" s="1069"/>
      <c r="F336" s="1057"/>
      <c r="G336" s="1057"/>
      <c r="H336" s="791"/>
      <c r="J336" s="1060"/>
    </row>
    <row r="337" spans="1:10" ht="20.25">
      <c r="A337" s="785"/>
      <c r="B337" s="786"/>
      <c r="C337" s="787"/>
      <c r="D337" s="788"/>
      <c r="E337" s="1069"/>
      <c r="F337" s="1057"/>
      <c r="G337" s="1057"/>
      <c r="H337" s="791"/>
      <c r="J337" s="1060"/>
    </row>
    <row r="338" spans="1:10" ht="20.25">
      <c r="A338" s="785"/>
      <c r="B338" s="786"/>
      <c r="C338" s="787"/>
      <c r="D338" s="788"/>
      <c r="E338" s="1069"/>
      <c r="F338" s="1057"/>
      <c r="G338" s="1057"/>
      <c r="H338" s="791"/>
      <c r="J338" s="1060"/>
    </row>
    <row r="339" spans="1:10" ht="20.25">
      <c r="A339" s="785"/>
      <c r="B339" s="786"/>
      <c r="C339" s="787"/>
      <c r="D339" s="788"/>
      <c r="E339" s="1069"/>
      <c r="F339" s="1057"/>
      <c r="G339" s="1057"/>
      <c r="H339" s="791"/>
      <c r="J339" s="1060"/>
    </row>
    <row r="340" spans="1:10" ht="20.25">
      <c r="A340" s="785"/>
      <c r="B340" s="786"/>
      <c r="C340" s="787"/>
      <c r="D340" s="788"/>
      <c r="E340" s="1069"/>
      <c r="F340" s="1057"/>
      <c r="G340" s="1057"/>
      <c r="H340" s="791"/>
      <c r="J340" s="1060"/>
    </row>
    <row r="341" spans="1:10" ht="20.25">
      <c r="A341" s="785"/>
      <c r="B341" s="786"/>
      <c r="C341" s="787"/>
      <c r="D341" s="788"/>
      <c r="E341" s="1069"/>
      <c r="F341" s="1057"/>
      <c r="G341" s="1057"/>
      <c r="H341" s="791"/>
      <c r="J341" s="1060"/>
    </row>
    <row r="342" spans="1:10" ht="20.25">
      <c r="A342" s="785"/>
      <c r="B342" s="786"/>
      <c r="C342" s="787"/>
      <c r="D342" s="788"/>
      <c r="E342" s="1069"/>
      <c r="F342" s="1057"/>
      <c r="G342" s="1057"/>
      <c r="H342" s="791"/>
      <c r="J342" s="1060"/>
    </row>
    <row r="343" spans="1:10" ht="20.25">
      <c r="A343" s="785"/>
      <c r="B343" s="786"/>
      <c r="C343" s="787"/>
      <c r="D343" s="788"/>
      <c r="E343" s="1069"/>
      <c r="F343" s="1057"/>
      <c r="G343" s="1057"/>
      <c r="H343" s="791"/>
      <c r="J343" s="1060"/>
    </row>
    <row r="344" spans="1:10" ht="20.25">
      <c r="A344" s="785"/>
      <c r="B344" s="786"/>
      <c r="C344" s="787"/>
      <c r="D344" s="788"/>
      <c r="E344" s="1069"/>
      <c r="F344" s="1057"/>
      <c r="G344" s="1057"/>
      <c r="H344" s="791"/>
      <c r="J344" s="1060"/>
    </row>
    <row r="345" spans="1:10" ht="20.25">
      <c r="A345" s="785"/>
      <c r="B345" s="786"/>
      <c r="C345" s="787"/>
      <c r="D345" s="788"/>
      <c r="E345" s="1069"/>
      <c r="F345" s="1057"/>
      <c r="G345" s="1057"/>
      <c r="H345" s="791"/>
      <c r="J345" s="1060"/>
    </row>
    <row r="346" spans="1:10" ht="20.25">
      <c r="A346" s="785"/>
      <c r="B346" s="786"/>
      <c r="C346" s="787"/>
      <c r="D346" s="788"/>
      <c r="E346" s="1069"/>
      <c r="F346" s="1057"/>
      <c r="G346" s="1057"/>
      <c r="H346" s="791"/>
      <c r="J346" s="1060"/>
    </row>
    <row r="347" spans="1:10" ht="20.25">
      <c r="A347" s="785"/>
      <c r="B347" s="786"/>
      <c r="C347" s="787"/>
      <c r="D347" s="788"/>
      <c r="E347" s="1069"/>
      <c r="F347" s="1057"/>
      <c r="G347" s="1057"/>
      <c r="H347" s="791"/>
      <c r="J347" s="1060"/>
    </row>
    <row r="348" spans="1:10" ht="20.25">
      <c r="A348" s="785"/>
      <c r="B348" s="786"/>
      <c r="C348" s="787"/>
      <c r="D348" s="788"/>
      <c r="E348" s="1069"/>
      <c r="F348" s="1057"/>
      <c r="G348" s="1057"/>
      <c r="H348" s="791"/>
      <c r="J348" s="1060"/>
    </row>
    <row r="349" spans="1:10" ht="20.25">
      <c r="A349" s="785"/>
      <c r="B349" s="786"/>
      <c r="C349" s="787"/>
      <c r="D349" s="788"/>
      <c r="E349" s="1069"/>
      <c r="F349" s="1057"/>
      <c r="G349" s="1057"/>
      <c r="H349" s="791"/>
      <c r="J349" s="1060"/>
    </row>
    <row r="350" spans="1:10" ht="20.25">
      <c r="A350" s="785"/>
      <c r="B350" s="786"/>
      <c r="C350" s="787"/>
      <c r="D350" s="788"/>
      <c r="E350" s="1069"/>
      <c r="F350" s="1057"/>
      <c r="G350" s="1057"/>
      <c r="H350" s="791"/>
      <c r="J350" s="1060"/>
    </row>
    <row r="351" spans="1:10" ht="20.25">
      <c r="A351" s="785"/>
      <c r="B351" s="786"/>
      <c r="C351" s="787"/>
      <c r="D351" s="788"/>
      <c r="E351" s="1069"/>
      <c r="F351" s="1057"/>
      <c r="G351" s="1057"/>
      <c r="H351" s="791"/>
      <c r="J351" s="1060"/>
    </row>
    <row r="352" spans="1:10" ht="20.25">
      <c r="A352" s="785"/>
      <c r="B352" s="786"/>
      <c r="C352" s="787"/>
      <c r="D352" s="788"/>
      <c r="E352" s="1069"/>
      <c r="F352" s="1057"/>
      <c r="G352" s="1057"/>
      <c r="H352" s="791"/>
      <c r="J352" s="1060"/>
    </row>
    <row r="353" spans="1:10" ht="20.25">
      <c r="A353" s="785"/>
      <c r="B353" s="786"/>
      <c r="C353" s="787"/>
      <c r="D353" s="788"/>
      <c r="E353" s="1069"/>
      <c r="F353" s="1057"/>
      <c r="G353" s="1057"/>
      <c r="H353" s="791"/>
      <c r="J353" s="1060"/>
    </row>
    <row r="354" spans="1:10" ht="20.25">
      <c r="A354" s="785"/>
      <c r="B354" s="786"/>
      <c r="C354" s="787"/>
      <c r="D354" s="788"/>
      <c r="E354" s="1069"/>
      <c r="F354" s="1057"/>
      <c r="G354" s="1057"/>
      <c r="H354" s="791"/>
      <c r="J354" s="1060"/>
    </row>
    <row r="355" spans="1:10" ht="20.25">
      <c r="A355" s="785"/>
      <c r="B355" s="786"/>
      <c r="C355" s="787"/>
      <c r="D355" s="788"/>
      <c r="E355" s="1069"/>
      <c r="F355" s="1057"/>
      <c r="G355" s="1057"/>
      <c r="H355" s="791"/>
      <c r="J355" s="1060"/>
    </row>
    <row r="356" spans="1:10" ht="20.25">
      <c r="A356" s="785"/>
      <c r="B356" s="786"/>
      <c r="C356" s="787"/>
      <c r="D356" s="788"/>
      <c r="E356" s="1069"/>
      <c r="F356" s="1057"/>
      <c r="G356" s="1057"/>
      <c r="H356" s="791"/>
      <c r="J356" s="1060"/>
    </row>
    <row r="357" spans="1:10" ht="20.25">
      <c r="A357" s="785"/>
      <c r="B357" s="786"/>
      <c r="C357" s="787"/>
      <c r="D357" s="788"/>
      <c r="E357" s="1069"/>
      <c r="F357" s="1057"/>
      <c r="G357" s="1057"/>
      <c r="H357" s="791"/>
      <c r="J357" s="1060"/>
    </row>
    <row r="358" spans="1:10" ht="20.25">
      <c r="A358" s="785"/>
      <c r="B358" s="786"/>
      <c r="C358" s="787"/>
      <c r="D358" s="788"/>
      <c r="E358" s="1069"/>
      <c r="F358" s="1057"/>
      <c r="G358" s="1057"/>
      <c r="H358" s="791"/>
      <c r="J358" s="1060"/>
    </row>
    <row r="359" spans="1:10" ht="20.25">
      <c r="A359" s="785"/>
      <c r="B359" s="786"/>
      <c r="C359" s="787"/>
      <c r="D359" s="788"/>
      <c r="E359" s="1069"/>
      <c r="F359" s="1057"/>
      <c r="G359" s="1057"/>
      <c r="H359" s="791"/>
      <c r="J359" s="1060"/>
    </row>
    <row r="360" spans="1:10" ht="20.25">
      <c r="A360" s="785"/>
      <c r="B360" s="786"/>
      <c r="C360" s="787"/>
      <c r="D360" s="788"/>
      <c r="E360" s="1069"/>
      <c r="F360" s="1057"/>
      <c r="G360" s="1057"/>
      <c r="H360" s="791"/>
      <c r="J360" s="1060"/>
    </row>
    <row r="361" spans="1:10" ht="20.25">
      <c r="A361" s="785"/>
      <c r="B361" s="786"/>
      <c r="C361" s="787"/>
      <c r="D361" s="788"/>
      <c r="E361" s="1069"/>
      <c r="F361" s="1057"/>
      <c r="G361" s="1057"/>
      <c r="H361" s="791"/>
      <c r="J361" s="1060"/>
    </row>
    <row r="362" spans="1:10" ht="20.25">
      <c r="A362" s="785"/>
      <c r="B362" s="786"/>
      <c r="C362" s="787"/>
      <c r="D362" s="788"/>
      <c r="E362" s="1069"/>
      <c r="F362" s="1057"/>
      <c r="G362" s="1057"/>
      <c r="H362" s="791"/>
      <c r="J362" s="1060"/>
    </row>
    <row r="363" spans="1:10" ht="20.25">
      <c r="A363" s="785"/>
      <c r="B363" s="786"/>
      <c r="C363" s="787"/>
      <c r="D363" s="788"/>
      <c r="E363" s="1069"/>
      <c r="F363" s="1057"/>
      <c r="G363" s="1057"/>
      <c r="H363" s="791"/>
      <c r="J363" s="1060"/>
    </row>
    <row r="364" spans="1:10" ht="20.25">
      <c r="A364" s="785"/>
      <c r="B364" s="786"/>
      <c r="C364" s="787"/>
      <c r="D364" s="788"/>
      <c r="E364" s="1069"/>
      <c r="F364" s="1057"/>
      <c r="G364" s="1057"/>
      <c r="H364" s="791"/>
      <c r="J364" s="1060"/>
    </row>
    <row r="365" spans="1:10" ht="20.25">
      <c r="A365" s="785"/>
      <c r="B365" s="786"/>
      <c r="C365" s="787"/>
      <c r="D365" s="788"/>
      <c r="E365" s="1069"/>
      <c r="F365" s="1057"/>
      <c r="G365" s="1057"/>
      <c r="H365" s="791"/>
      <c r="J365" s="1060"/>
    </row>
    <row r="366" spans="1:10" ht="20.25">
      <c r="A366" s="785"/>
      <c r="B366" s="786"/>
      <c r="C366" s="787"/>
      <c r="D366" s="788"/>
      <c r="E366" s="1069"/>
      <c r="F366" s="1057"/>
      <c r="G366" s="1057"/>
      <c r="H366" s="791"/>
      <c r="J366" s="1060"/>
    </row>
    <row r="367" spans="1:10" ht="20.25">
      <c r="A367" s="785"/>
      <c r="B367" s="786"/>
      <c r="C367" s="787"/>
      <c r="D367" s="788"/>
      <c r="E367" s="1069"/>
      <c r="F367" s="1057"/>
      <c r="G367" s="1057"/>
      <c r="H367" s="791"/>
      <c r="J367" s="1060"/>
    </row>
    <row r="368" spans="1:10" ht="20.25">
      <c r="A368" s="785"/>
      <c r="B368" s="786"/>
      <c r="C368" s="787"/>
      <c r="D368" s="788"/>
      <c r="E368" s="1069"/>
      <c r="F368" s="1057"/>
      <c r="G368" s="1057"/>
      <c r="H368" s="791"/>
      <c r="J368" s="1060"/>
    </row>
    <row r="369" spans="1:10" ht="20.25">
      <c r="A369" s="785"/>
      <c r="B369" s="786"/>
      <c r="C369" s="787"/>
      <c r="D369" s="788"/>
      <c r="E369" s="1069"/>
      <c r="F369" s="1057"/>
      <c r="G369" s="1057"/>
      <c r="H369" s="791"/>
      <c r="J369" s="1060"/>
    </row>
    <row r="370" spans="1:10" ht="20.25">
      <c r="A370" s="785"/>
      <c r="B370" s="786"/>
      <c r="C370" s="787"/>
      <c r="D370" s="788"/>
      <c r="E370" s="1069"/>
      <c r="F370" s="1057"/>
      <c r="G370" s="1057"/>
      <c r="H370" s="791"/>
      <c r="J370" s="1060"/>
    </row>
    <row r="371" spans="1:10" ht="20.25">
      <c r="A371" s="785"/>
      <c r="B371" s="786"/>
      <c r="C371" s="787"/>
      <c r="D371" s="788"/>
      <c r="E371" s="1069"/>
      <c r="F371" s="1057"/>
      <c r="G371" s="1057"/>
      <c r="H371" s="791"/>
      <c r="J371" s="1060"/>
    </row>
    <row r="372" spans="1:10" ht="20.25">
      <c r="A372" s="785"/>
      <c r="B372" s="786"/>
      <c r="C372" s="787"/>
      <c r="D372" s="788"/>
      <c r="E372" s="1069"/>
      <c r="F372" s="1057"/>
      <c r="G372" s="1057"/>
      <c r="H372" s="791"/>
      <c r="J372" s="1060"/>
    </row>
    <row r="373" spans="1:10" ht="20.25">
      <c r="A373" s="785"/>
      <c r="B373" s="786"/>
      <c r="C373" s="787"/>
      <c r="D373" s="788"/>
      <c r="E373" s="1069"/>
      <c r="F373" s="1057"/>
      <c r="G373" s="1057"/>
      <c r="H373" s="791"/>
      <c r="J373" s="1060"/>
    </row>
    <row r="374" spans="1:10" ht="20.25">
      <c r="A374" s="785"/>
      <c r="B374" s="786"/>
      <c r="C374" s="787"/>
      <c r="D374" s="788"/>
      <c r="E374" s="1069"/>
      <c r="F374" s="1057"/>
      <c r="G374" s="1057"/>
      <c r="H374" s="791"/>
      <c r="J374" s="1060"/>
    </row>
    <row r="375" spans="1:10" ht="20.25">
      <c r="A375" s="785"/>
      <c r="B375" s="786"/>
      <c r="C375" s="787"/>
      <c r="D375" s="788"/>
      <c r="E375" s="1069"/>
      <c r="F375" s="1057"/>
      <c r="G375" s="1057"/>
      <c r="H375" s="791"/>
      <c r="J375" s="1060"/>
    </row>
    <row r="376" spans="1:10" ht="20.25">
      <c r="A376" s="785"/>
      <c r="B376" s="786"/>
      <c r="C376" s="787"/>
      <c r="D376" s="788"/>
      <c r="E376" s="1069"/>
      <c r="F376" s="1057"/>
      <c r="G376" s="1057"/>
      <c r="H376" s="791"/>
      <c r="J376" s="1060"/>
    </row>
    <row r="377" spans="1:10" ht="20.25">
      <c r="A377" s="785"/>
      <c r="B377" s="786"/>
      <c r="C377" s="787"/>
      <c r="D377" s="788"/>
      <c r="E377" s="1069"/>
      <c r="F377" s="1057"/>
      <c r="G377" s="1057"/>
      <c r="H377" s="791"/>
      <c r="J377" s="1060"/>
    </row>
    <row r="378" spans="1:10" ht="20.25">
      <c r="A378" s="785"/>
      <c r="B378" s="786"/>
      <c r="C378" s="787"/>
      <c r="D378" s="788"/>
      <c r="E378" s="1069"/>
      <c r="F378" s="1057"/>
      <c r="G378" s="1057"/>
      <c r="H378" s="791"/>
      <c r="J378" s="1060"/>
    </row>
    <row r="379" spans="1:10" ht="20.25">
      <c r="A379" s="785"/>
      <c r="B379" s="786"/>
      <c r="C379" s="787"/>
      <c r="D379" s="788"/>
      <c r="E379" s="1069"/>
      <c r="F379" s="1057"/>
      <c r="G379" s="1057"/>
      <c r="H379" s="791"/>
      <c r="J379" s="1060"/>
    </row>
    <row r="380" spans="1:10" ht="20.25">
      <c r="A380" s="785"/>
      <c r="B380" s="786"/>
      <c r="C380" s="787"/>
      <c r="D380" s="788"/>
      <c r="E380" s="1069"/>
      <c r="F380" s="1057"/>
      <c r="G380" s="1057"/>
      <c r="H380" s="791"/>
      <c r="J380" s="1060"/>
    </row>
    <row r="381" spans="1:10" ht="20.25">
      <c r="A381" s="785"/>
      <c r="B381" s="786"/>
      <c r="C381" s="787"/>
      <c r="D381" s="788"/>
      <c r="E381" s="1069"/>
      <c r="F381" s="1057"/>
      <c r="G381" s="1057"/>
      <c r="H381" s="791"/>
      <c r="J381" s="1060"/>
    </row>
    <row r="382" spans="1:10" ht="20.25">
      <c r="A382" s="785"/>
      <c r="B382" s="786"/>
      <c r="C382" s="787"/>
      <c r="D382" s="788"/>
      <c r="E382" s="1069"/>
      <c r="F382" s="1057"/>
      <c r="G382" s="1057"/>
      <c r="H382" s="791"/>
      <c r="J382" s="1060"/>
    </row>
    <row r="383" spans="1:10" ht="20.25">
      <c r="A383" s="785"/>
      <c r="B383" s="786"/>
      <c r="C383" s="787"/>
      <c r="D383" s="788"/>
      <c r="E383" s="1069"/>
      <c r="F383" s="1057"/>
      <c r="G383" s="1057"/>
      <c r="H383" s="791"/>
      <c r="J383" s="1060"/>
    </row>
    <row r="384" spans="1:10" ht="20.25">
      <c r="A384" s="785"/>
      <c r="B384" s="786"/>
      <c r="C384" s="787"/>
      <c r="D384" s="788"/>
      <c r="E384" s="1069"/>
      <c r="F384" s="1057"/>
      <c r="G384" s="1057"/>
      <c r="H384" s="791"/>
      <c r="J384" s="1060"/>
    </row>
    <row r="385" spans="1:10" ht="20.25">
      <c r="A385" s="785"/>
      <c r="B385" s="786"/>
      <c r="C385" s="787"/>
      <c r="D385" s="788"/>
      <c r="E385" s="1069"/>
      <c r="F385" s="1057"/>
      <c r="G385" s="1057"/>
      <c r="H385" s="791"/>
      <c r="J385" s="1060"/>
    </row>
    <row r="386" spans="1:10" ht="20.25">
      <c r="A386" s="785"/>
      <c r="B386" s="786"/>
      <c r="C386" s="787"/>
      <c r="D386" s="788"/>
      <c r="E386" s="1069"/>
      <c r="F386" s="1057"/>
      <c r="G386" s="1057"/>
      <c r="H386" s="791"/>
      <c r="J386" s="1060"/>
    </row>
    <row r="387" spans="1:10" ht="20.25">
      <c r="A387" s="785"/>
      <c r="B387" s="786"/>
      <c r="C387" s="787"/>
      <c r="D387" s="788"/>
      <c r="E387" s="1069"/>
      <c r="F387" s="1057"/>
      <c r="G387" s="1057"/>
      <c r="H387" s="791"/>
      <c r="J387" s="1060"/>
    </row>
    <row r="388" spans="1:10" ht="20.25">
      <c r="A388" s="785"/>
      <c r="B388" s="786"/>
      <c r="C388" s="787"/>
      <c r="D388" s="788"/>
      <c r="E388" s="1069"/>
      <c r="F388" s="1057"/>
      <c r="G388" s="1057"/>
      <c r="H388" s="791"/>
      <c r="J388" s="1060"/>
    </row>
    <row r="389" spans="1:10" ht="20.25">
      <c r="A389" s="785"/>
      <c r="B389" s="786"/>
      <c r="C389" s="787"/>
      <c r="D389" s="788"/>
      <c r="E389" s="1069"/>
      <c r="F389" s="1057"/>
      <c r="G389" s="1057"/>
      <c r="H389" s="791"/>
      <c r="J389" s="1060"/>
    </row>
    <row r="390" spans="1:10" ht="20.25">
      <c r="A390" s="785"/>
      <c r="B390" s="786"/>
      <c r="C390" s="787"/>
      <c r="D390" s="788"/>
      <c r="E390" s="1069"/>
      <c r="F390" s="1057"/>
      <c r="G390" s="1057"/>
      <c r="H390" s="791"/>
      <c r="J390" s="1060"/>
    </row>
    <row r="391" spans="1:10" ht="20.25">
      <c r="A391" s="785"/>
      <c r="B391" s="786"/>
      <c r="C391" s="787"/>
      <c r="D391" s="788"/>
      <c r="E391" s="1069"/>
      <c r="F391" s="1057"/>
      <c r="G391" s="1057"/>
      <c r="H391" s="791"/>
      <c r="J391" s="1060"/>
    </row>
    <row r="392" spans="1:10" ht="20.25">
      <c r="A392" s="785"/>
      <c r="B392" s="786"/>
      <c r="C392" s="787"/>
      <c r="D392" s="788"/>
      <c r="E392" s="1069"/>
      <c r="F392" s="1057"/>
      <c r="G392" s="1057"/>
      <c r="H392" s="791"/>
      <c r="J392" s="1060"/>
    </row>
    <row r="393" spans="1:10" ht="20.25">
      <c r="A393" s="785"/>
      <c r="B393" s="786"/>
      <c r="C393" s="787"/>
      <c r="D393" s="788"/>
      <c r="E393" s="1069"/>
      <c r="F393" s="1057"/>
      <c r="G393" s="1057"/>
      <c r="H393" s="791"/>
      <c r="J393" s="1060"/>
    </row>
    <row r="394" spans="1:10" ht="20.25">
      <c r="A394" s="785"/>
      <c r="B394" s="786"/>
      <c r="C394" s="787"/>
      <c r="D394" s="788"/>
      <c r="E394" s="1069"/>
      <c r="F394" s="1057"/>
      <c r="G394" s="1057"/>
      <c r="H394" s="791"/>
      <c r="J394" s="1060"/>
    </row>
    <row r="395" spans="1:10" ht="20.25">
      <c r="A395" s="785"/>
      <c r="B395" s="786"/>
      <c r="C395" s="787"/>
      <c r="D395" s="788"/>
      <c r="E395" s="1069"/>
      <c r="F395" s="1057"/>
      <c r="G395" s="1057"/>
      <c r="H395" s="791"/>
      <c r="J395" s="1060"/>
    </row>
    <row r="396" spans="1:10" ht="20.25">
      <c r="A396" s="785"/>
      <c r="B396" s="786"/>
      <c r="C396" s="787"/>
      <c r="D396" s="788"/>
      <c r="E396" s="1069"/>
      <c r="F396" s="1057"/>
      <c r="G396" s="1057"/>
      <c r="H396" s="791"/>
      <c r="J396" s="1060"/>
    </row>
    <row r="397" spans="1:10" ht="20.25">
      <c r="A397" s="785"/>
      <c r="B397" s="786"/>
      <c r="C397" s="787"/>
      <c r="D397" s="788"/>
      <c r="E397" s="1069"/>
      <c r="F397" s="1057"/>
      <c r="G397" s="1057"/>
      <c r="H397" s="791"/>
      <c r="J397" s="1060"/>
    </row>
    <row r="398" spans="1:10" ht="20.25">
      <c r="A398" s="785"/>
      <c r="B398" s="786"/>
      <c r="C398" s="787"/>
      <c r="D398" s="788"/>
      <c r="E398" s="1069"/>
      <c r="F398" s="1057"/>
      <c r="G398" s="1057"/>
      <c r="H398" s="791"/>
      <c r="J398" s="1060"/>
    </row>
    <row r="399" spans="1:10" ht="20.25">
      <c r="A399" s="785"/>
      <c r="B399" s="786"/>
      <c r="C399" s="787"/>
      <c r="D399" s="788"/>
      <c r="E399" s="1069"/>
      <c r="F399" s="1057"/>
      <c r="G399" s="1057"/>
      <c r="H399" s="791"/>
      <c r="J399" s="1060"/>
    </row>
    <row r="400" spans="1:10" ht="20.25">
      <c r="A400" s="785"/>
      <c r="B400" s="786"/>
      <c r="C400" s="787"/>
      <c r="D400" s="788"/>
      <c r="E400" s="1069"/>
      <c r="F400" s="1057"/>
      <c r="G400" s="1057"/>
      <c r="H400" s="791"/>
      <c r="J400" s="1060"/>
    </row>
    <row r="401" spans="1:10" ht="20.25">
      <c r="A401" s="785"/>
      <c r="B401" s="786"/>
      <c r="C401" s="787"/>
      <c r="D401" s="788"/>
      <c r="E401" s="1069"/>
      <c r="F401" s="1057"/>
      <c r="G401" s="1057"/>
      <c r="H401" s="791"/>
      <c r="J401" s="1060"/>
    </row>
    <row r="402" spans="1:10" ht="20.25">
      <c r="A402" s="785"/>
      <c r="B402" s="786"/>
      <c r="C402" s="787"/>
      <c r="D402" s="788"/>
      <c r="E402" s="1069"/>
      <c r="F402" s="1057"/>
      <c r="G402" s="1057"/>
      <c r="H402" s="791"/>
      <c r="J402" s="1060"/>
    </row>
    <row r="403" spans="1:10" ht="20.25">
      <c r="A403" s="785"/>
      <c r="B403" s="786"/>
      <c r="C403" s="787"/>
      <c r="D403" s="788"/>
      <c r="E403" s="1069"/>
      <c r="F403" s="1057"/>
      <c r="G403" s="1057"/>
      <c r="H403" s="791"/>
      <c r="J403" s="1060"/>
    </row>
    <row r="404" spans="1:10" ht="20.25">
      <c r="A404" s="785"/>
      <c r="B404" s="786"/>
      <c r="C404" s="787"/>
      <c r="D404" s="788"/>
      <c r="E404" s="1069"/>
      <c r="F404" s="1057"/>
      <c r="G404" s="1057"/>
      <c r="H404" s="791"/>
      <c r="J404" s="1060"/>
    </row>
    <row r="405" spans="1:10" ht="20.25">
      <c r="A405" s="785"/>
      <c r="B405" s="786"/>
      <c r="C405" s="787"/>
      <c r="D405" s="788"/>
      <c r="E405" s="1069"/>
      <c r="F405" s="1057"/>
      <c r="G405" s="1057"/>
      <c r="H405" s="791"/>
      <c r="J405" s="1060"/>
    </row>
    <row r="406" spans="1:10" ht="20.25">
      <c r="A406" s="785"/>
      <c r="B406" s="786"/>
      <c r="C406" s="787"/>
      <c r="D406" s="788"/>
      <c r="E406" s="1069"/>
      <c r="F406" s="1057"/>
      <c r="G406" s="1057"/>
      <c r="H406" s="791"/>
      <c r="J406" s="1060"/>
    </row>
    <row r="407" spans="1:10" ht="20.25">
      <c r="A407" s="785"/>
      <c r="B407" s="786"/>
      <c r="C407" s="787"/>
      <c r="D407" s="788"/>
      <c r="E407" s="1069"/>
      <c r="F407" s="1057"/>
      <c r="G407" s="1057"/>
      <c r="H407" s="791"/>
      <c r="J407" s="1060"/>
    </row>
    <row r="408" spans="1:10" ht="20.25">
      <c r="A408" s="785"/>
      <c r="B408" s="786"/>
      <c r="C408" s="787"/>
      <c r="D408" s="788"/>
      <c r="E408" s="1069"/>
      <c r="F408" s="1057"/>
      <c r="G408" s="1057"/>
      <c r="H408" s="791"/>
      <c r="J408" s="1060"/>
    </row>
    <row r="409" spans="1:10" ht="20.25">
      <c r="A409" s="785"/>
      <c r="B409" s="786"/>
      <c r="C409" s="787"/>
      <c r="D409" s="788"/>
      <c r="E409" s="1069"/>
      <c r="F409" s="1057"/>
      <c r="G409" s="1057"/>
      <c r="H409" s="791"/>
      <c r="J409" s="1060"/>
    </row>
    <row r="410" spans="1:10" ht="20.25">
      <c r="A410" s="785"/>
      <c r="B410" s="786"/>
      <c r="C410" s="787"/>
      <c r="D410" s="788"/>
      <c r="E410" s="1069"/>
      <c r="F410" s="1057"/>
      <c r="G410" s="1057"/>
      <c r="H410" s="791"/>
      <c r="J410" s="1060"/>
    </row>
    <row r="411" spans="1:10" ht="20.25">
      <c r="A411" s="785"/>
      <c r="B411" s="786"/>
      <c r="C411" s="787"/>
      <c r="D411" s="788"/>
      <c r="E411" s="1069"/>
      <c r="F411" s="1057"/>
      <c r="G411" s="1057"/>
      <c r="H411" s="791"/>
      <c r="J411" s="1060"/>
    </row>
    <row r="412" spans="1:10" ht="20.25">
      <c r="A412" s="785"/>
      <c r="B412" s="786"/>
      <c r="C412" s="787"/>
      <c r="D412" s="788"/>
      <c r="E412" s="1069"/>
      <c r="F412" s="1057"/>
      <c r="G412" s="1057"/>
      <c r="H412" s="791"/>
      <c r="J412" s="1060"/>
    </row>
    <row r="413" spans="1:10" ht="20.25">
      <c r="A413" s="785"/>
      <c r="B413" s="786"/>
      <c r="C413" s="787"/>
      <c r="D413" s="788"/>
      <c r="E413" s="1069"/>
      <c r="F413" s="1057"/>
      <c r="G413" s="1057"/>
      <c r="H413" s="791"/>
      <c r="J413" s="1060"/>
    </row>
    <row r="414" spans="1:10" ht="20.25">
      <c r="A414" s="785"/>
      <c r="B414" s="786"/>
      <c r="C414" s="787"/>
      <c r="D414" s="788"/>
      <c r="E414" s="1069"/>
      <c r="F414" s="1057"/>
      <c r="G414" s="1057"/>
      <c r="H414" s="791"/>
      <c r="J414" s="1060"/>
    </row>
    <row r="415" spans="1:10" ht="20.25">
      <c r="A415" s="785"/>
      <c r="B415" s="786"/>
      <c r="C415" s="787"/>
      <c r="D415" s="788"/>
      <c r="E415" s="1069"/>
      <c r="F415" s="1057"/>
      <c r="G415" s="1057"/>
      <c r="H415" s="791"/>
      <c r="J415" s="1060"/>
    </row>
    <row r="416" spans="1:10" ht="20.25">
      <c r="A416" s="785"/>
      <c r="B416" s="786"/>
      <c r="C416" s="787"/>
      <c r="D416" s="788"/>
      <c r="E416" s="1069"/>
      <c r="F416" s="1057"/>
      <c r="G416" s="1057"/>
      <c r="H416" s="791"/>
      <c r="J416" s="1060"/>
    </row>
    <row r="417" spans="1:10" ht="20.25">
      <c r="A417" s="785"/>
      <c r="B417" s="786"/>
      <c r="C417" s="787"/>
      <c r="D417" s="788"/>
      <c r="E417" s="1069"/>
      <c r="F417" s="1057"/>
      <c r="G417" s="1057"/>
      <c r="H417" s="791"/>
      <c r="J417" s="1060"/>
    </row>
    <row r="418" spans="1:10" ht="20.25">
      <c r="A418" s="785"/>
      <c r="B418" s="786"/>
      <c r="C418" s="787"/>
      <c r="D418" s="788"/>
      <c r="E418" s="1069"/>
      <c r="F418" s="1057"/>
      <c r="G418" s="1057"/>
      <c r="H418" s="791"/>
      <c r="J418" s="1060"/>
    </row>
    <row r="419" spans="1:10" ht="20.25">
      <c r="A419" s="785"/>
      <c r="B419" s="786"/>
      <c r="C419" s="787"/>
      <c r="D419" s="788"/>
      <c r="E419" s="1069"/>
      <c r="F419" s="1057"/>
      <c r="G419" s="1057"/>
      <c r="H419" s="791"/>
      <c r="J419" s="1060"/>
    </row>
    <row r="420" spans="1:10" ht="20.25">
      <c r="A420" s="785"/>
      <c r="B420" s="786"/>
      <c r="C420" s="787"/>
      <c r="D420" s="788"/>
      <c r="E420" s="1069"/>
      <c r="F420" s="1057"/>
      <c r="G420" s="1057"/>
      <c r="H420" s="791"/>
      <c r="J420" s="1060"/>
    </row>
    <row r="421" spans="1:10" ht="20.25">
      <c r="A421" s="785"/>
      <c r="B421" s="786"/>
      <c r="C421" s="787"/>
      <c r="D421" s="788"/>
      <c r="E421" s="1069"/>
      <c r="F421" s="1057"/>
      <c r="G421" s="1057"/>
      <c r="H421" s="791"/>
      <c r="J421" s="1060"/>
    </row>
    <row r="422" spans="1:10" ht="20.25">
      <c r="A422" s="785"/>
      <c r="B422" s="786"/>
      <c r="C422" s="787"/>
      <c r="D422" s="788"/>
      <c r="E422" s="1069"/>
      <c r="F422" s="1057"/>
      <c r="G422" s="1057"/>
      <c r="H422" s="791"/>
      <c r="J422" s="1060"/>
    </row>
    <row r="423" spans="1:10" ht="20.25">
      <c r="A423" s="785"/>
      <c r="B423" s="786"/>
      <c r="C423" s="787"/>
      <c r="D423" s="788"/>
      <c r="E423" s="1069"/>
      <c r="F423" s="1057"/>
      <c r="G423" s="1057"/>
      <c r="H423" s="791"/>
      <c r="J423" s="1060"/>
    </row>
    <row r="424" spans="1:10" ht="20.25">
      <c r="A424" s="785"/>
      <c r="B424" s="786"/>
      <c r="C424" s="787"/>
      <c r="D424" s="788"/>
      <c r="E424" s="1069"/>
      <c r="F424" s="1057"/>
      <c r="G424" s="1057"/>
      <c r="H424" s="791"/>
      <c r="J424" s="1060"/>
    </row>
    <row r="425" spans="1:10" ht="20.25">
      <c r="A425" s="785"/>
      <c r="B425" s="786"/>
      <c r="C425" s="787"/>
      <c r="D425" s="788"/>
      <c r="E425" s="1069"/>
      <c r="F425" s="1057"/>
      <c r="G425" s="1057"/>
      <c r="H425" s="791"/>
      <c r="J425" s="1060"/>
    </row>
    <row r="426" spans="1:10" ht="20.25">
      <c r="A426" s="785"/>
      <c r="B426" s="786"/>
      <c r="C426" s="787"/>
      <c r="D426" s="788"/>
      <c r="E426" s="1069"/>
      <c r="F426" s="1057"/>
      <c r="G426" s="1057"/>
      <c r="H426" s="791"/>
      <c r="J426" s="1060"/>
    </row>
    <row r="427" spans="1:10" ht="20.25">
      <c r="A427" s="785"/>
      <c r="B427" s="786"/>
      <c r="C427" s="787"/>
      <c r="D427" s="788"/>
      <c r="E427" s="1069"/>
      <c r="F427" s="1057"/>
      <c r="G427" s="1057"/>
      <c r="H427" s="791"/>
      <c r="J427" s="1060"/>
    </row>
    <row r="428" spans="1:10" ht="20.25">
      <c r="A428" s="785"/>
      <c r="B428" s="786"/>
      <c r="C428" s="787"/>
      <c r="D428" s="788"/>
      <c r="E428" s="1069"/>
      <c r="F428" s="1057"/>
      <c r="G428" s="1057"/>
      <c r="H428" s="791"/>
      <c r="J428" s="1060"/>
    </row>
    <row r="429" spans="1:10" ht="20.25">
      <c r="A429" s="785"/>
      <c r="B429" s="786"/>
      <c r="C429" s="787"/>
      <c r="D429" s="788"/>
      <c r="E429" s="1069"/>
      <c r="F429" s="1057"/>
      <c r="G429" s="1057"/>
      <c r="H429" s="791"/>
      <c r="J429" s="1060"/>
    </row>
    <row r="430" spans="1:10" ht="20.25">
      <c r="A430" s="785"/>
      <c r="B430" s="786"/>
      <c r="C430" s="787"/>
      <c r="D430" s="788"/>
      <c r="E430" s="1069"/>
      <c r="F430" s="1057"/>
      <c r="G430" s="1057"/>
      <c r="H430" s="791"/>
      <c r="J430" s="1060"/>
    </row>
    <row r="431" spans="1:10" ht="20.25">
      <c r="A431" s="785"/>
      <c r="B431" s="786"/>
      <c r="C431" s="787"/>
      <c r="D431" s="788"/>
      <c r="E431" s="1069"/>
      <c r="F431" s="1057"/>
      <c r="G431" s="1057"/>
      <c r="H431" s="791"/>
      <c r="J431" s="1060"/>
    </row>
    <row r="432" spans="1:10" ht="20.25">
      <c r="A432" s="785"/>
      <c r="B432" s="786"/>
      <c r="C432" s="787"/>
      <c r="D432" s="788"/>
      <c r="E432" s="1069"/>
      <c r="F432" s="1057"/>
      <c r="G432" s="1057"/>
      <c r="H432" s="791"/>
      <c r="J432" s="1060"/>
    </row>
    <row r="433" spans="1:10" ht="20.25">
      <c r="A433" s="785"/>
      <c r="B433" s="786"/>
      <c r="C433" s="787"/>
      <c r="D433" s="788"/>
      <c r="E433" s="1069"/>
      <c r="F433" s="1057"/>
      <c r="G433" s="1057"/>
      <c r="H433" s="791"/>
      <c r="J433" s="1060"/>
    </row>
    <row r="434" spans="1:10" ht="20.25">
      <c r="A434" s="785"/>
      <c r="B434" s="786"/>
      <c r="C434" s="787"/>
      <c r="D434" s="788"/>
      <c r="E434" s="1069"/>
      <c r="F434" s="1057"/>
      <c r="G434" s="1057"/>
      <c r="H434" s="791"/>
      <c r="J434" s="1060"/>
    </row>
    <row r="435" spans="1:10" ht="20.25">
      <c r="A435" s="785"/>
      <c r="B435" s="786"/>
      <c r="C435" s="787"/>
      <c r="D435" s="788"/>
      <c r="E435" s="1069"/>
      <c r="F435" s="1057"/>
      <c r="G435" s="1057"/>
      <c r="H435" s="791"/>
      <c r="J435" s="1060"/>
    </row>
    <row r="436" spans="1:10" ht="20.25">
      <c r="A436" s="785"/>
      <c r="B436" s="786"/>
      <c r="C436" s="787"/>
      <c r="D436" s="788"/>
      <c r="E436" s="1069"/>
      <c r="F436" s="1057"/>
      <c r="G436" s="1057"/>
      <c r="H436" s="791"/>
      <c r="J436" s="1060"/>
    </row>
    <row r="437" spans="1:10" ht="20.25">
      <c r="A437" s="785"/>
      <c r="B437" s="786"/>
      <c r="C437" s="787"/>
      <c r="D437" s="788"/>
      <c r="E437" s="1069"/>
      <c r="F437" s="1057"/>
      <c r="G437" s="1057"/>
      <c r="H437" s="791"/>
      <c r="J437" s="1060"/>
    </row>
    <row r="438" spans="1:10" ht="20.25">
      <c r="A438" s="785"/>
      <c r="B438" s="786"/>
      <c r="C438" s="787"/>
      <c r="D438" s="788"/>
      <c r="E438" s="1069"/>
      <c r="F438" s="1057"/>
      <c r="G438" s="1057"/>
      <c r="H438" s="791"/>
      <c r="J438" s="1060"/>
    </row>
    <row r="439" spans="1:10" ht="20.25">
      <c r="A439" s="785"/>
      <c r="B439" s="786"/>
      <c r="C439" s="787"/>
      <c r="D439" s="788"/>
      <c r="E439" s="1069"/>
      <c r="F439" s="1057"/>
      <c r="G439" s="1057"/>
      <c r="H439" s="791"/>
      <c r="J439" s="1060"/>
    </row>
    <row r="440" spans="1:10" ht="20.25">
      <c r="A440" s="785"/>
      <c r="B440" s="786"/>
      <c r="C440" s="787"/>
      <c r="D440" s="788"/>
      <c r="E440" s="1069"/>
      <c r="F440" s="1057"/>
      <c r="G440" s="1057"/>
      <c r="H440" s="791"/>
      <c r="J440" s="1060"/>
    </row>
    <row r="441" spans="1:10" ht="20.25">
      <c r="A441" s="785"/>
      <c r="B441" s="786"/>
      <c r="C441" s="787"/>
      <c r="D441" s="788"/>
      <c r="E441" s="1069"/>
      <c r="F441" s="1057"/>
      <c r="G441" s="1057"/>
      <c r="H441" s="791"/>
      <c r="J441" s="1060"/>
    </row>
    <row r="442" spans="1:10" ht="20.25">
      <c r="A442" s="785"/>
      <c r="B442" s="786"/>
      <c r="C442" s="787"/>
      <c r="D442" s="788"/>
      <c r="E442" s="1069"/>
      <c r="F442" s="1057"/>
      <c r="G442" s="1057"/>
      <c r="H442" s="791"/>
      <c r="J442" s="1060"/>
    </row>
    <row r="443" spans="1:10" ht="20.25">
      <c r="A443" s="785"/>
      <c r="B443" s="786"/>
      <c r="C443" s="787"/>
      <c r="D443" s="788"/>
      <c r="E443" s="1069"/>
      <c r="F443" s="1057"/>
      <c r="G443" s="1057"/>
      <c r="H443" s="791"/>
      <c r="J443" s="1060"/>
    </row>
    <row r="444" spans="1:10" ht="20.25">
      <c r="A444" s="785"/>
      <c r="B444" s="786"/>
      <c r="C444" s="787"/>
      <c r="D444" s="788"/>
      <c r="E444" s="1069"/>
      <c r="F444" s="1057"/>
      <c r="G444" s="1057"/>
      <c r="H444" s="791"/>
      <c r="J444" s="1060"/>
    </row>
    <row r="445" spans="1:10" ht="20.25">
      <c r="A445" s="785"/>
      <c r="B445" s="786"/>
      <c r="C445" s="787"/>
      <c r="D445" s="788"/>
      <c r="E445" s="1069"/>
      <c r="F445" s="1057"/>
      <c r="G445" s="1057"/>
      <c r="H445" s="791"/>
      <c r="J445" s="1060"/>
    </row>
    <row r="446" spans="1:10" ht="20.25">
      <c r="A446" s="785"/>
      <c r="B446" s="786"/>
      <c r="C446" s="787"/>
      <c r="D446" s="788"/>
      <c r="E446" s="1069"/>
      <c r="F446" s="1057"/>
      <c r="G446" s="1057"/>
      <c r="H446" s="791"/>
      <c r="J446" s="1060"/>
    </row>
    <row r="447" spans="1:10" ht="20.25">
      <c r="A447" s="785"/>
      <c r="B447" s="786"/>
      <c r="C447" s="787"/>
      <c r="D447" s="788"/>
      <c r="E447" s="1069"/>
      <c r="F447" s="1057"/>
      <c r="G447" s="1057"/>
      <c r="H447" s="791"/>
      <c r="J447" s="1060"/>
    </row>
    <row r="448" spans="1:10" ht="20.25">
      <c r="A448" s="785"/>
      <c r="B448" s="786"/>
      <c r="C448" s="787"/>
      <c r="D448" s="788"/>
      <c r="E448" s="1069"/>
      <c r="F448" s="1057"/>
      <c r="G448" s="1057"/>
      <c r="H448" s="791"/>
      <c r="J448" s="1060"/>
    </row>
    <row r="449" spans="1:10" ht="20.25">
      <c r="A449" s="785"/>
      <c r="B449" s="786"/>
      <c r="C449" s="787"/>
      <c r="D449" s="788"/>
      <c r="E449" s="1069"/>
      <c r="F449" s="1057"/>
      <c r="G449" s="1057"/>
      <c r="H449" s="791"/>
      <c r="J449" s="1060"/>
    </row>
    <row r="450" spans="1:10" ht="20.25">
      <c r="A450" s="785"/>
      <c r="B450" s="786"/>
      <c r="C450" s="787"/>
      <c r="D450" s="788"/>
      <c r="E450" s="1069"/>
      <c r="F450" s="1057"/>
      <c r="G450" s="1057"/>
      <c r="H450" s="791"/>
      <c r="J450" s="1060"/>
    </row>
    <row r="451" spans="1:10" ht="20.25">
      <c r="A451" s="785"/>
      <c r="B451" s="786"/>
      <c r="C451" s="787"/>
      <c r="D451" s="788"/>
      <c r="E451" s="1069"/>
      <c r="F451" s="1057"/>
      <c r="G451" s="1057"/>
      <c r="H451" s="791"/>
      <c r="J451" s="1060"/>
    </row>
    <row r="452" spans="1:10" ht="20.25">
      <c r="A452" s="785"/>
      <c r="B452" s="786"/>
      <c r="C452" s="787"/>
      <c r="D452" s="788"/>
      <c r="E452" s="1069"/>
      <c r="F452" s="1057"/>
      <c r="G452" s="1057"/>
      <c r="H452" s="791"/>
      <c r="J452" s="1060"/>
    </row>
    <row r="453" spans="1:10" ht="20.25">
      <c r="A453" s="785"/>
      <c r="B453" s="786"/>
      <c r="C453" s="787"/>
      <c r="D453" s="788"/>
      <c r="E453" s="1069"/>
      <c r="F453" s="1057"/>
      <c r="G453" s="1057"/>
      <c r="H453" s="791"/>
      <c r="J453" s="1060"/>
    </row>
    <row r="454" spans="1:10" ht="20.25">
      <c r="A454" s="785"/>
      <c r="B454" s="786"/>
      <c r="C454" s="787"/>
      <c r="D454" s="788"/>
      <c r="E454" s="1069"/>
      <c r="F454" s="1057"/>
      <c r="G454" s="1057"/>
      <c r="H454" s="791"/>
      <c r="J454" s="1060"/>
    </row>
    <row r="455" spans="1:10" ht="20.25">
      <c r="A455" s="785"/>
      <c r="B455" s="786"/>
      <c r="C455" s="787"/>
      <c r="D455" s="788"/>
      <c r="E455" s="1069"/>
      <c r="F455" s="1057"/>
      <c r="G455" s="1057"/>
      <c r="H455" s="791"/>
      <c r="J455" s="1060"/>
    </row>
    <row r="456" spans="1:10" ht="20.25">
      <c r="A456" s="785"/>
      <c r="B456" s="786"/>
      <c r="C456" s="787"/>
      <c r="D456" s="788"/>
      <c r="E456" s="1069"/>
      <c r="F456" s="1057"/>
      <c r="G456" s="1057"/>
      <c r="H456" s="791"/>
      <c r="J456" s="1060"/>
    </row>
    <row r="457" spans="1:10" ht="20.25">
      <c r="A457" s="785"/>
      <c r="B457" s="786"/>
      <c r="C457" s="787"/>
      <c r="D457" s="788"/>
      <c r="E457" s="1069"/>
      <c r="F457" s="1057"/>
      <c r="G457" s="1057"/>
      <c r="H457" s="791"/>
      <c r="J457" s="1060"/>
    </row>
    <row r="458" spans="1:10" ht="20.25">
      <c r="A458" s="785"/>
      <c r="B458" s="786"/>
      <c r="C458" s="787"/>
      <c r="D458" s="788"/>
      <c r="E458" s="1069"/>
      <c r="F458" s="1057"/>
      <c r="G458" s="1057"/>
      <c r="H458" s="791"/>
      <c r="J458" s="1060"/>
    </row>
    <row r="459" spans="1:10" ht="20.25">
      <c r="A459" s="785"/>
      <c r="B459" s="786"/>
      <c r="C459" s="787"/>
      <c r="D459" s="788"/>
      <c r="E459" s="1069"/>
      <c r="F459" s="1057"/>
      <c r="G459" s="1057"/>
      <c r="H459" s="791"/>
      <c r="J459" s="1060"/>
    </row>
    <row r="460" spans="1:10" ht="20.25">
      <c r="A460" s="785"/>
      <c r="B460" s="786"/>
      <c r="C460" s="787"/>
      <c r="D460" s="788"/>
      <c r="E460" s="1069"/>
      <c r="F460" s="1057"/>
      <c r="G460" s="1057"/>
      <c r="H460" s="791"/>
      <c r="J460" s="1060"/>
    </row>
    <row r="461" spans="1:10" ht="20.25">
      <c r="A461" s="785"/>
      <c r="B461" s="786"/>
      <c r="C461" s="787"/>
      <c r="D461" s="788"/>
      <c r="E461" s="1069"/>
      <c r="F461" s="1057"/>
      <c r="G461" s="1057"/>
      <c r="H461" s="791"/>
      <c r="J461" s="1060"/>
    </row>
    <row r="462" spans="1:10" ht="20.25">
      <c r="A462" s="785"/>
      <c r="B462" s="786"/>
      <c r="C462" s="787"/>
      <c r="D462" s="788"/>
      <c r="E462" s="1069"/>
      <c r="F462" s="1057"/>
      <c r="G462" s="1057"/>
      <c r="H462" s="791"/>
      <c r="J462" s="1060"/>
    </row>
    <row r="463" spans="1:10" ht="20.25">
      <c r="A463" s="785"/>
      <c r="B463" s="786"/>
      <c r="C463" s="787"/>
      <c r="D463" s="788"/>
      <c r="E463" s="1069"/>
      <c r="F463" s="1057"/>
      <c r="G463" s="1057"/>
      <c r="H463" s="791"/>
      <c r="J463" s="1060"/>
    </row>
    <row r="464" spans="1:10" ht="20.25">
      <c r="A464" s="785"/>
      <c r="B464" s="786"/>
      <c r="C464" s="787"/>
      <c r="D464" s="788"/>
      <c r="E464" s="1069"/>
      <c r="F464" s="1057"/>
      <c r="G464" s="1057"/>
      <c r="H464" s="791"/>
      <c r="J464" s="1060"/>
    </row>
    <row r="465" spans="1:10" ht="20.25">
      <c r="A465" s="785"/>
      <c r="B465" s="786"/>
      <c r="C465" s="787"/>
      <c r="D465" s="788"/>
      <c r="E465" s="1069"/>
      <c r="F465" s="1057"/>
      <c r="G465" s="1057"/>
      <c r="H465" s="791"/>
      <c r="J465" s="1060"/>
    </row>
    <row r="466" spans="1:10" ht="20.25">
      <c r="A466" s="785"/>
      <c r="B466" s="786"/>
      <c r="C466" s="787"/>
      <c r="D466" s="788"/>
      <c r="E466" s="1069"/>
      <c r="F466" s="1057"/>
      <c r="G466" s="1057"/>
      <c r="H466" s="791"/>
      <c r="J466" s="1060"/>
    </row>
    <row r="467" spans="1:10" ht="20.25">
      <c r="A467" s="785"/>
      <c r="B467" s="786"/>
      <c r="C467" s="787"/>
      <c r="D467" s="788"/>
      <c r="E467" s="1069"/>
      <c r="F467" s="1057"/>
      <c r="G467" s="1057"/>
      <c r="H467" s="791"/>
      <c r="J467" s="1060"/>
    </row>
    <row r="468" spans="1:10" ht="20.25">
      <c r="A468" s="785"/>
      <c r="B468" s="786"/>
      <c r="C468" s="787"/>
      <c r="D468" s="788"/>
      <c r="E468" s="1069"/>
      <c r="F468" s="1057"/>
      <c r="G468" s="1057"/>
      <c r="H468" s="791"/>
      <c r="J468" s="1060"/>
    </row>
    <row r="469" spans="1:10" ht="20.25">
      <c r="A469" s="785"/>
      <c r="B469" s="786"/>
      <c r="C469" s="787"/>
      <c r="D469" s="788"/>
      <c r="E469" s="1069"/>
      <c r="F469" s="1057"/>
      <c r="G469" s="1057"/>
      <c r="H469" s="791"/>
      <c r="J469" s="1060"/>
    </row>
    <row r="470" spans="1:10" ht="20.25">
      <c r="A470" s="785"/>
      <c r="B470" s="786"/>
      <c r="C470" s="787"/>
      <c r="D470" s="788"/>
      <c r="E470" s="1069"/>
      <c r="F470" s="1057"/>
      <c r="G470" s="1057"/>
      <c r="H470" s="791"/>
      <c r="J470" s="1060"/>
    </row>
    <row r="471" spans="1:10" ht="20.25">
      <c r="A471" s="785"/>
      <c r="B471" s="786"/>
      <c r="C471" s="787"/>
      <c r="D471" s="788"/>
      <c r="E471" s="1069"/>
      <c r="F471" s="1057"/>
      <c r="G471" s="1057"/>
      <c r="H471" s="791"/>
      <c r="J471" s="1060"/>
    </row>
    <row r="472" spans="1:10" ht="20.25">
      <c r="A472" s="785"/>
      <c r="B472" s="786"/>
      <c r="C472" s="787"/>
      <c r="D472" s="788"/>
      <c r="E472" s="1069"/>
      <c r="F472" s="1057"/>
      <c r="G472" s="1057"/>
      <c r="H472" s="791"/>
      <c r="J472" s="1060"/>
    </row>
    <row r="473" spans="1:10" ht="20.25">
      <c r="A473" s="785"/>
      <c r="B473" s="786"/>
      <c r="C473" s="787"/>
      <c r="D473" s="788"/>
      <c r="E473" s="1069"/>
      <c r="F473" s="1057"/>
      <c r="G473" s="1057"/>
      <c r="H473" s="791"/>
      <c r="J473" s="1060"/>
    </row>
    <row r="474" spans="1:10" ht="20.25">
      <c r="A474" s="785"/>
      <c r="B474" s="786"/>
      <c r="C474" s="787"/>
      <c r="D474" s="788"/>
      <c r="E474" s="1069"/>
      <c r="F474" s="1057"/>
      <c r="G474" s="1057"/>
      <c r="H474" s="791"/>
      <c r="J474" s="1060"/>
    </row>
    <row r="475" spans="1:10" ht="20.25">
      <c r="A475" s="785"/>
      <c r="B475" s="786"/>
      <c r="C475" s="787"/>
      <c r="D475" s="788"/>
      <c r="E475" s="1069"/>
      <c r="F475" s="1057"/>
      <c r="G475" s="1057"/>
      <c r="H475" s="791"/>
      <c r="J475" s="1060"/>
    </row>
    <row r="476" spans="1:10" ht="20.25">
      <c r="A476" s="785"/>
      <c r="B476" s="786"/>
      <c r="C476" s="787"/>
      <c r="D476" s="788"/>
      <c r="E476" s="1069"/>
      <c r="F476" s="1057"/>
      <c r="G476" s="1057"/>
      <c r="H476" s="791"/>
      <c r="J476" s="1060"/>
    </row>
    <row r="477" spans="1:10" ht="20.25">
      <c r="A477" s="785"/>
      <c r="B477" s="786"/>
      <c r="C477" s="787"/>
      <c r="D477" s="788"/>
      <c r="E477" s="1069"/>
      <c r="F477" s="1057"/>
      <c r="G477" s="1057"/>
      <c r="H477" s="791"/>
      <c r="J477" s="1060"/>
    </row>
    <row r="478" spans="1:10" ht="20.25">
      <c r="A478" s="785"/>
      <c r="B478" s="786"/>
      <c r="C478" s="787"/>
      <c r="D478" s="788"/>
      <c r="E478" s="1069"/>
      <c r="F478" s="1057"/>
      <c r="G478" s="1057"/>
      <c r="H478" s="791"/>
      <c r="J478" s="1060"/>
    </row>
    <row r="479" spans="1:10" ht="20.25">
      <c r="A479" s="785"/>
      <c r="B479" s="786"/>
      <c r="C479" s="787"/>
      <c r="D479" s="788"/>
      <c r="E479" s="1069"/>
      <c r="F479" s="1057"/>
      <c r="G479" s="1057"/>
      <c r="H479" s="791"/>
      <c r="J479" s="1060"/>
    </row>
    <row r="480" spans="1:10" ht="20.25">
      <c r="A480" s="785"/>
      <c r="B480" s="786"/>
      <c r="C480" s="787"/>
      <c r="D480" s="788"/>
      <c r="E480" s="1069"/>
      <c r="F480" s="1057"/>
      <c r="G480" s="1057"/>
      <c r="H480" s="791"/>
      <c r="J480" s="1060"/>
    </row>
    <row r="481" spans="1:10" ht="20.25">
      <c r="A481" s="785"/>
      <c r="B481" s="786"/>
      <c r="C481" s="787"/>
      <c r="D481" s="788"/>
      <c r="E481" s="1069"/>
      <c r="F481" s="1057"/>
      <c r="G481" s="1057"/>
      <c r="H481" s="791"/>
      <c r="J481" s="1060"/>
    </row>
    <row r="482" spans="1:10" ht="20.25">
      <c r="A482" s="785"/>
      <c r="B482" s="786"/>
      <c r="C482" s="787"/>
      <c r="D482" s="788"/>
      <c r="E482" s="1069"/>
      <c r="F482" s="1057"/>
      <c r="G482" s="1057"/>
      <c r="H482" s="791"/>
      <c r="J482" s="1060"/>
    </row>
    <row r="483" spans="1:10" ht="20.25">
      <c r="A483" s="785"/>
      <c r="B483" s="786"/>
      <c r="C483" s="787"/>
      <c r="D483" s="788"/>
      <c r="E483" s="1069"/>
      <c r="F483" s="1057"/>
      <c r="G483" s="1057"/>
      <c r="H483" s="791"/>
      <c r="J483" s="1060"/>
    </row>
    <row r="484" spans="1:10" ht="20.25">
      <c r="A484" s="785"/>
      <c r="B484" s="786"/>
      <c r="C484" s="787"/>
      <c r="D484" s="788"/>
      <c r="E484" s="1069"/>
      <c r="F484" s="1057"/>
      <c r="G484" s="1057"/>
      <c r="H484" s="791"/>
      <c r="J484" s="1060"/>
    </row>
    <row r="485" spans="1:10" ht="20.25">
      <c r="A485" s="785"/>
      <c r="B485" s="786"/>
      <c r="C485" s="787"/>
      <c r="D485" s="788"/>
      <c r="E485" s="1069"/>
      <c r="F485" s="1057"/>
      <c r="G485" s="1057"/>
      <c r="H485" s="791"/>
      <c r="J485" s="1060"/>
    </row>
    <row r="486" spans="1:10" ht="20.25">
      <c r="A486" s="785"/>
      <c r="B486" s="786"/>
      <c r="C486" s="787"/>
      <c r="D486" s="788"/>
      <c r="E486" s="1069"/>
      <c r="F486" s="1057"/>
      <c r="G486" s="1057"/>
      <c r="H486" s="791"/>
      <c r="J486" s="1060"/>
    </row>
    <row r="487" spans="1:10" ht="20.25">
      <c r="A487" s="785"/>
      <c r="B487" s="786"/>
      <c r="C487" s="787"/>
      <c r="D487" s="788"/>
      <c r="E487" s="1069"/>
      <c r="F487" s="1057"/>
      <c r="G487" s="1057"/>
      <c r="H487" s="791"/>
      <c r="J487" s="1060"/>
    </row>
    <row r="488" spans="1:10" ht="20.25">
      <c r="A488" s="785"/>
      <c r="B488" s="786"/>
      <c r="C488" s="787"/>
      <c r="D488" s="788"/>
      <c r="E488" s="1069"/>
      <c r="F488" s="1057"/>
      <c r="G488" s="1057"/>
      <c r="H488" s="791"/>
      <c r="J488" s="1060"/>
    </row>
    <row r="489" spans="1:10" ht="20.25">
      <c r="A489" s="785"/>
      <c r="B489" s="786"/>
      <c r="C489" s="787"/>
      <c r="D489" s="788"/>
      <c r="E489" s="1069"/>
      <c r="F489" s="1057"/>
      <c r="G489" s="1057"/>
      <c r="H489" s="791"/>
      <c r="J489" s="1060"/>
    </row>
    <row r="490" spans="1:10" ht="20.25">
      <c r="A490" s="785"/>
      <c r="B490" s="786"/>
      <c r="C490" s="787"/>
      <c r="D490" s="788"/>
      <c r="E490" s="1069"/>
      <c r="F490" s="1057"/>
      <c r="G490" s="1057"/>
      <c r="H490" s="791"/>
      <c r="J490" s="1060"/>
    </row>
    <row r="491" spans="1:10" ht="20.25">
      <c r="A491" s="785"/>
      <c r="B491" s="786"/>
      <c r="C491" s="787"/>
      <c r="D491" s="788"/>
      <c r="E491" s="1069"/>
      <c r="F491" s="1057"/>
      <c r="G491" s="1057"/>
      <c r="H491" s="791"/>
      <c r="J491" s="1060"/>
    </row>
    <row r="492" spans="1:10" ht="20.25">
      <c r="A492" s="785"/>
      <c r="B492" s="786"/>
      <c r="C492" s="787"/>
      <c r="D492" s="788"/>
      <c r="E492" s="1069"/>
      <c r="F492" s="1057"/>
      <c r="G492" s="1057"/>
      <c r="H492" s="791"/>
      <c r="J492" s="1060"/>
    </row>
    <row r="493" spans="1:10" ht="20.25">
      <c r="A493" s="785"/>
      <c r="B493" s="786"/>
      <c r="C493" s="787"/>
      <c r="D493" s="788"/>
      <c r="E493" s="1069"/>
      <c r="F493" s="1057"/>
      <c r="G493" s="1057"/>
      <c r="H493" s="791"/>
      <c r="J493" s="1060"/>
    </row>
    <row r="494" spans="1:10" ht="20.25">
      <c r="A494" s="785"/>
      <c r="B494" s="786"/>
      <c r="C494" s="787"/>
      <c r="D494" s="788"/>
      <c r="E494" s="1069"/>
      <c r="F494" s="1057"/>
      <c r="G494" s="1057"/>
      <c r="H494" s="791"/>
      <c r="J494" s="1060"/>
    </row>
    <row r="495" spans="1:10" ht="20.25">
      <c r="A495" s="785"/>
      <c r="B495" s="786"/>
      <c r="C495" s="787"/>
      <c r="D495" s="788"/>
      <c r="E495" s="1069"/>
      <c r="F495" s="1057"/>
      <c r="G495" s="1057"/>
      <c r="H495" s="791"/>
      <c r="J495" s="1060"/>
    </row>
    <row r="496" spans="1:10" ht="20.25">
      <c r="A496" s="785"/>
      <c r="B496" s="786"/>
      <c r="C496" s="787"/>
      <c r="D496" s="788"/>
      <c r="E496" s="1069"/>
      <c r="F496" s="1057"/>
      <c r="G496" s="1057"/>
      <c r="H496" s="791"/>
      <c r="J496" s="1060"/>
    </row>
    <row r="497" spans="1:10" ht="20.25">
      <c r="A497" s="785"/>
      <c r="B497" s="786"/>
      <c r="C497" s="787"/>
      <c r="D497" s="788"/>
      <c r="E497" s="1069"/>
      <c r="F497" s="1057"/>
      <c r="G497" s="1057"/>
      <c r="H497" s="791"/>
      <c r="J497" s="1060"/>
    </row>
    <row r="498" spans="1:10" ht="20.25">
      <c r="A498" s="785"/>
      <c r="B498" s="786"/>
      <c r="C498" s="787"/>
      <c r="D498" s="788"/>
      <c r="E498" s="1069"/>
      <c r="F498" s="1057"/>
      <c r="G498" s="1057"/>
      <c r="H498" s="791"/>
      <c r="J498" s="1060"/>
    </row>
    <row r="499" spans="1:10" ht="20.25">
      <c r="A499" s="785"/>
      <c r="B499" s="786"/>
      <c r="C499" s="787"/>
      <c r="D499" s="788"/>
      <c r="E499" s="1069"/>
      <c r="F499" s="1057"/>
      <c r="G499" s="1057"/>
      <c r="H499" s="791"/>
      <c r="J499" s="1060"/>
    </row>
    <row r="500" spans="1:10" ht="20.25">
      <c r="A500" s="785"/>
      <c r="B500" s="786"/>
      <c r="C500" s="787"/>
      <c r="D500" s="788"/>
      <c r="E500" s="1069"/>
      <c r="F500" s="1057"/>
      <c r="G500" s="1057"/>
      <c r="H500" s="791"/>
      <c r="J500" s="1060"/>
    </row>
    <row r="501" spans="1:10" ht="20.25">
      <c r="A501" s="785"/>
      <c r="B501" s="786"/>
      <c r="C501" s="787"/>
      <c r="D501" s="788"/>
      <c r="E501" s="1069"/>
      <c r="F501" s="1057"/>
      <c r="G501" s="1057"/>
      <c r="H501" s="791"/>
      <c r="J501" s="1060"/>
    </row>
    <row r="502" spans="1:10" ht="20.25">
      <c r="A502" s="785"/>
      <c r="B502" s="786"/>
      <c r="C502" s="787"/>
      <c r="D502" s="788"/>
      <c r="E502" s="1069"/>
      <c r="F502" s="1057"/>
      <c r="G502" s="1057"/>
      <c r="H502" s="791"/>
      <c r="J502" s="1060"/>
    </row>
    <row r="503" spans="1:10" ht="20.25">
      <c r="A503" s="785"/>
      <c r="B503" s="786"/>
      <c r="C503" s="787"/>
      <c r="D503" s="788"/>
      <c r="E503" s="1069"/>
      <c r="F503" s="1057"/>
      <c r="G503" s="1057"/>
      <c r="H503" s="791"/>
      <c r="J503" s="1060"/>
    </row>
    <row r="504" spans="1:10" ht="20.25">
      <c r="A504" s="785"/>
      <c r="B504" s="786"/>
      <c r="C504" s="787"/>
      <c r="D504" s="788"/>
      <c r="E504" s="1069"/>
      <c r="F504" s="1057"/>
      <c r="G504" s="1057"/>
      <c r="H504" s="791"/>
      <c r="J504" s="1060"/>
    </row>
    <row r="505" spans="1:10" ht="20.25">
      <c r="A505" s="785"/>
      <c r="B505" s="786"/>
      <c r="C505" s="787"/>
      <c r="D505" s="788"/>
      <c r="E505" s="1069"/>
      <c r="F505" s="1057"/>
      <c r="G505" s="1057"/>
      <c r="H505" s="791"/>
      <c r="J505" s="1060"/>
    </row>
    <row r="506" spans="1:10" ht="20.25">
      <c r="A506" s="785"/>
      <c r="B506" s="786"/>
      <c r="C506" s="787"/>
      <c r="D506" s="788"/>
      <c r="E506" s="1069"/>
      <c r="F506" s="1057"/>
      <c r="G506" s="1057"/>
      <c r="H506" s="791"/>
      <c r="J506" s="1060"/>
    </row>
    <row r="507" spans="1:10" ht="20.25">
      <c r="A507" s="785"/>
      <c r="B507" s="786"/>
      <c r="C507" s="787"/>
      <c r="D507" s="788"/>
      <c r="E507" s="1069"/>
      <c r="F507" s="1057"/>
      <c r="G507" s="1057"/>
      <c r="H507" s="791"/>
      <c r="J507" s="1060"/>
    </row>
    <row r="508" spans="1:10" ht="20.25">
      <c r="A508" s="785"/>
      <c r="B508" s="786"/>
      <c r="C508" s="787"/>
      <c r="D508" s="788"/>
      <c r="E508" s="1069"/>
      <c r="F508" s="1057"/>
      <c r="G508" s="1057"/>
      <c r="H508" s="791"/>
      <c r="J508" s="1060"/>
    </row>
    <row r="509" spans="1:10" ht="20.25">
      <c r="A509" s="785"/>
      <c r="B509" s="786"/>
      <c r="C509" s="787"/>
      <c r="D509" s="788"/>
      <c r="E509" s="1069"/>
      <c r="F509" s="1057"/>
      <c r="G509" s="1057"/>
      <c r="H509" s="791"/>
      <c r="J509" s="1060"/>
    </row>
    <row r="510" spans="1:10" ht="20.25">
      <c r="A510" s="785"/>
      <c r="B510" s="786"/>
      <c r="C510" s="787"/>
      <c r="D510" s="788"/>
      <c r="E510" s="1069"/>
      <c r="F510" s="1057"/>
      <c r="G510" s="1057"/>
      <c r="H510" s="791"/>
      <c r="J510" s="1060"/>
    </row>
    <row r="511" spans="1:10" ht="20.25">
      <c r="A511" s="785"/>
      <c r="B511" s="786"/>
      <c r="C511" s="787"/>
      <c r="D511" s="788"/>
      <c r="E511" s="1069"/>
      <c r="F511" s="1057"/>
      <c r="G511" s="1057"/>
      <c r="H511" s="791"/>
      <c r="J511" s="1060"/>
    </row>
    <row r="512" spans="1:10" ht="20.25">
      <c r="A512" s="785"/>
      <c r="B512" s="786"/>
      <c r="C512" s="787"/>
      <c r="D512" s="788"/>
      <c r="E512" s="1069"/>
      <c r="F512" s="1057"/>
      <c r="G512" s="1057"/>
      <c r="H512" s="791"/>
      <c r="J512" s="1060"/>
    </row>
    <row r="513" spans="1:10" ht="20.25">
      <c r="A513" s="785"/>
      <c r="B513" s="786"/>
      <c r="C513" s="787"/>
      <c r="D513" s="788"/>
      <c r="E513" s="1069"/>
      <c r="F513" s="1057"/>
      <c r="G513" s="1057"/>
      <c r="H513" s="791"/>
      <c r="J513" s="1060"/>
    </row>
    <row r="514" spans="1:10" ht="20.25">
      <c r="A514" s="785"/>
      <c r="B514" s="786"/>
      <c r="C514" s="787"/>
      <c r="D514" s="788"/>
      <c r="E514" s="1069"/>
      <c r="F514" s="1057"/>
      <c r="G514" s="1057"/>
      <c r="H514" s="791"/>
      <c r="J514" s="1060"/>
    </row>
    <row r="515" spans="1:10" ht="20.25">
      <c r="A515" s="785"/>
      <c r="B515" s="786"/>
      <c r="C515" s="787"/>
      <c r="D515" s="788"/>
      <c r="E515" s="1069"/>
      <c r="F515" s="1057"/>
      <c r="G515" s="1057"/>
      <c r="H515" s="791"/>
      <c r="J515" s="1060"/>
    </row>
    <row r="516" spans="1:10" ht="20.25">
      <c r="A516" s="785"/>
      <c r="B516" s="786"/>
      <c r="C516" s="787"/>
      <c r="D516" s="788"/>
      <c r="E516" s="1069"/>
      <c r="F516" s="1057"/>
      <c r="G516" s="1057"/>
      <c r="H516" s="791"/>
      <c r="J516" s="1060"/>
    </row>
    <row r="517" spans="1:10" ht="20.25">
      <c r="A517" s="785"/>
      <c r="B517" s="786"/>
      <c r="C517" s="787"/>
      <c r="D517" s="788"/>
      <c r="E517" s="1069"/>
      <c r="F517" s="1057"/>
      <c r="G517" s="1057"/>
      <c r="H517" s="791"/>
      <c r="J517" s="1060"/>
    </row>
    <row r="518" spans="1:10" ht="20.25">
      <c r="A518" s="785"/>
      <c r="B518" s="786"/>
      <c r="C518" s="787"/>
      <c r="D518" s="788"/>
      <c r="E518" s="1069"/>
      <c r="F518" s="1057"/>
      <c r="G518" s="1057"/>
      <c r="H518" s="791"/>
      <c r="J518" s="1060"/>
    </row>
    <row r="519" spans="1:10" ht="20.25">
      <c r="A519" s="785"/>
      <c r="B519" s="786"/>
      <c r="C519" s="787"/>
      <c r="D519" s="788"/>
      <c r="E519" s="1069"/>
      <c r="F519" s="1057"/>
      <c r="G519" s="1057"/>
      <c r="H519" s="791"/>
      <c r="J519" s="1060"/>
    </row>
    <row r="520" spans="1:10" ht="20.25">
      <c r="A520" s="785"/>
      <c r="B520" s="786"/>
      <c r="C520" s="787"/>
      <c r="D520" s="788"/>
      <c r="E520" s="1069"/>
      <c r="F520" s="1057"/>
      <c r="G520" s="1057"/>
      <c r="H520" s="791"/>
      <c r="J520" s="1060"/>
    </row>
    <row r="521" spans="1:10" ht="20.25">
      <c r="A521" s="785"/>
      <c r="B521" s="786"/>
      <c r="C521" s="787"/>
      <c r="D521" s="788"/>
      <c r="E521" s="1069"/>
      <c r="F521" s="1057"/>
      <c r="G521" s="1057"/>
      <c r="H521" s="791"/>
      <c r="J521" s="1060"/>
    </row>
    <row r="522" spans="1:10" ht="20.25">
      <c r="A522" s="785"/>
      <c r="B522" s="786"/>
      <c r="C522" s="787"/>
      <c r="D522" s="788"/>
      <c r="E522" s="1069"/>
      <c r="F522" s="1057"/>
      <c r="G522" s="1057"/>
      <c r="H522" s="791"/>
      <c r="J522" s="1060"/>
    </row>
    <row r="523" spans="1:10" ht="20.25">
      <c r="A523" s="785"/>
      <c r="B523" s="786"/>
      <c r="C523" s="787"/>
      <c r="D523" s="788"/>
      <c r="E523" s="1069"/>
      <c r="F523" s="1057"/>
      <c r="G523" s="1057"/>
      <c r="H523" s="791"/>
      <c r="J523" s="1060"/>
    </row>
    <row r="524" spans="1:10" ht="20.25">
      <c r="A524" s="785"/>
      <c r="B524" s="786"/>
      <c r="C524" s="787"/>
      <c r="D524" s="788"/>
      <c r="E524" s="1069"/>
      <c r="F524" s="1057"/>
      <c r="G524" s="1057"/>
      <c r="H524" s="791"/>
      <c r="J524" s="1060"/>
    </row>
    <row r="525" spans="1:10" ht="20.25">
      <c r="A525" s="785"/>
      <c r="B525" s="786"/>
      <c r="C525" s="787"/>
      <c r="D525" s="788"/>
      <c r="E525" s="1069"/>
      <c r="F525" s="1057"/>
      <c r="G525" s="1057"/>
      <c r="H525" s="791"/>
      <c r="J525" s="1060"/>
    </row>
    <row r="526" spans="1:10" ht="20.25">
      <c r="A526" s="785"/>
      <c r="B526" s="786"/>
      <c r="C526" s="787"/>
      <c r="D526" s="788"/>
      <c r="E526" s="1069"/>
      <c r="F526" s="1057"/>
      <c r="G526" s="1057"/>
      <c r="H526" s="791"/>
      <c r="J526" s="1060"/>
    </row>
    <row r="527" spans="1:10" ht="20.25">
      <c r="A527" s="785"/>
      <c r="B527" s="786"/>
      <c r="C527" s="787"/>
      <c r="D527" s="788"/>
      <c r="E527" s="1069"/>
      <c r="F527" s="1057"/>
      <c r="G527" s="1057"/>
      <c r="H527" s="791"/>
      <c r="J527" s="1060"/>
    </row>
    <row r="528" spans="1:10" ht="20.25">
      <c r="A528" s="785"/>
      <c r="B528" s="786"/>
      <c r="C528" s="787"/>
      <c r="D528" s="788"/>
      <c r="E528" s="1069"/>
      <c r="F528" s="1057"/>
      <c r="G528" s="1057"/>
      <c r="H528" s="791"/>
      <c r="J528" s="1060"/>
    </row>
    <row r="529" spans="1:10" ht="20.25">
      <c r="A529" s="785"/>
      <c r="B529" s="786"/>
      <c r="C529" s="787"/>
      <c r="D529" s="788"/>
      <c r="E529" s="1069"/>
      <c r="F529" s="1057"/>
      <c r="G529" s="1057"/>
      <c r="H529" s="791"/>
      <c r="J529" s="1060"/>
    </row>
    <row r="530" spans="1:10" ht="20.25">
      <c r="A530" s="785"/>
      <c r="B530" s="786"/>
      <c r="C530" s="787"/>
      <c r="D530" s="788"/>
      <c r="E530" s="1069"/>
      <c r="F530" s="1057"/>
      <c r="G530" s="1057"/>
      <c r="H530" s="791"/>
      <c r="J530" s="1060"/>
    </row>
    <row r="531" spans="1:10" ht="20.25">
      <c r="A531" s="785"/>
      <c r="B531" s="786"/>
      <c r="C531" s="787"/>
      <c r="D531" s="788"/>
      <c r="E531" s="1069"/>
      <c r="F531" s="1057"/>
      <c r="G531" s="1057"/>
      <c r="H531" s="791"/>
      <c r="J531" s="1060"/>
    </row>
    <row r="532" spans="1:10" ht="20.25">
      <c r="A532" s="785"/>
      <c r="B532" s="786"/>
      <c r="C532" s="787"/>
      <c r="D532" s="788"/>
      <c r="E532" s="1069"/>
      <c r="F532" s="1057"/>
      <c r="G532" s="1057"/>
      <c r="H532" s="791"/>
      <c r="J532" s="1060"/>
    </row>
    <row r="533" spans="1:10" ht="20.25">
      <c r="A533" s="785"/>
      <c r="B533" s="786"/>
      <c r="C533" s="787"/>
      <c r="D533" s="788"/>
      <c r="E533" s="1069"/>
      <c r="F533" s="1057"/>
      <c r="G533" s="1057"/>
      <c r="H533" s="791"/>
      <c r="J533" s="1060"/>
    </row>
    <row r="534" spans="1:10" ht="20.25">
      <c r="A534" s="785"/>
      <c r="B534" s="786"/>
      <c r="C534" s="787"/>
      <c r="D534" s="788"/>
      <c r="E534" s="1069"/>
      <c r="F534" s="1057"/>
      <c r="G534" s="1057"/>
      <c r="H534" s="791"/>
      <c r="J534" s="1060"/>
    </row>
    <row r="535" spans="1:10" ht="20.25">
      <c r="A535" s="785"/>
      <c r="B535" s="786"/>
      <c r="C535" s="787"/>
      <c r="D535" s="788"/>
      <c r="E535" s="1069"/>
      <c r="F535" s="1057"/>
      <c r="G535" s="1057"/>
      <c r="H535" s="791"/>
      <c r="J535" s="1060"/>
    </row>
    <row r="536" spans="1:10" ht="20.25">
      <c r="A536" s="785"/>
      <c r="B536" s="786"/>
      <c r="C536" s="787"/>
      <c r="D536" s="788"/>
      <c r="E536" s="1069"/>
      <c r="F536" s="1057"/>
      <c r="G536" s="1057"/>
      <c r="H536" s="791"/>
      <c r="J536" s="1060"/>
    </row>
    <row r="537" spans="1:10" ht="20.25">
      <c r="A537" s="785"/>
      <c r="B537" s="786"/>
      <c r="C537" s="787"/>
      <c r="D537" s="788"/>
      <c r="E537" s="1069"/>
      <c r="F537" s="1057"/>
      <c r="G537" s="1057"/>
      <c r="H537" s="791"/>
      <c r="J537" s="1060"/>
    </row>
    <row r="538" spans="1:10" ht="20.25">
      <c r="A538" s="785"/>
      <c r="B538" s="786"/>
      <c r="C538" s="787"/>
      <c r="D538" s="788"/>
      <c r="E538" s="1069"/>
      <c r="F538" s="1057"/>
      <c r="G538" s="1057"/>
      <c r="H538" s="791"/>
      <c r="J538" s="1060"/>
    </row>
    <row r="539" spans="1:10" ht="20.25">
      <c r="A539" s="785"/>
      <c r="B539" s="786"/>
      <c r="C539" s="787"/>
      <c r="D539" s="788"/>
      <c r="E539" s="1069"/>
      <c r="F539" s="1057"/>
      <c r="G539" s="1057"/>
      <c r="H539" s="791"/>
      <c r="J539" s="1060"/>
    </row>
    <row r="540" spans="1:10" ht="20.25">
      <c r="A540" s="785"/>
      <c r="B540" s="786"/>
      <c r="C540" s="787"/>
      <c r="D540" s="788"/>
      <c r="E540" s="1069"/>
      <c r="F540" s="1057"/>
      <c r="G540" s="1057"/>
      <c r="H540" s="791"/>
      <c r="J540" s="1060"/>
    </row>
    <row r="541" spans="1:10" ht="20.25">
      <c r="A541" s="785"/>
      <c r="B541" s="786"/>
      <c r="C541" s="787"/>
      <c r="D541" s="788"/>
      <c r="E541" s="1069"/>
      <c r="F541" s="1057"/>
      <c r="G541" s="1057"/>
      <c r="H541" s="791"/>
      <c r="J541" s="1060"/>
    </row>
    <row r="542" spans="1:10" ht="20.25">
      <c r="A542" s="785"/>
      <c r="B542" s="786"/>
      <c r="C542" s="787"/>
      <c r="D542" s="788"/>
      <c r="E542" s="1069"/>
      <c r="F542" s="1057"/>
      <c r="G542" s="1057"/>
      <c r="H542" s="791"/>
      <c r="J542" s="1060"/>
    </row>
    <row r="543" spans="1:10" ht="20.25">
      <c r="A543" s="785"/>
      <c r="B543" s="786"/>
      <c r="C543" s="787"/>
      <c r="D543" s="788"/>
      <c r="E543" s="1069"/>
      <c r="F543" s="1057"/>
      <c r="G543" s="1057"/>
      <c r="H543" s="791"/>
      <c r="J543" s="1060"/>
    </row>
    <row r="544" spans="1:10" ht="20.25">
      <c r="A544" s="785"/>
      <c r="B544" s="786"/>
      <c r="C544" s="787"/>
      <c r="D544" s="788"/>
      <c r="E544" s="1069"/>
      <c r="F544" s="1057"/>
      <c r="G544" s="1057"/>
      <c r="H544" s="791"/>
      <c r="J544" s="1060"/>
    </row>
    <row r="545" spans="1:10" ht="20.25">
      <c r="A545" s="785"/>
      <c r="B545" s="786"/>
      <c r="C545" s="787"/>
      <c r="D545" s="788"/>
      <c r="E545" s="1069"/>
      <c r="F545" s="1057"/>
      <c r="G545" s="1057"/>
      <c r="H545" s="791"/>
      <c r="J545" s="1060"/>
    </row>
    <row r="546" spans="1:10" ht="20.25">
      <c r="A546" s="785"/>
      <c r="B546" s="786"/>
      <c r="C546" s="787"/>
      <c r="D546" s="788"/>
      <c r="E546" s="1069"/>
      <c r="F546" s="1057"/>
      <c r="G546" s="1057"/>
      <c r="H546" s="791"/>
      <c r="J546" s="1060"/>
    </row>
    <row r="547" spans="1:10" ht="20.25">
      <c r="A547" s="785"/>
      <c r="B547" s="786"/>
      <c r="C547" s="787"/>
      <c r="D547" s="788"/>
      <c r="E547" s="1069"/>
      <c r="F547" s="1057"/>
      <c r="G547" s="1057"/>
      <c r="H547" s="791"/>
      <c r="J547" s="1060"/>
    </row>
    <row r="548" spans="1:10" ht="20.25">
      <c r="A548" s="785"/>
      <c r="B548" s="786"/>
      <c r="C548" s="787"/>
      <c r="D548" s="788"/>
      <c r="E548" s="1069"/>
      <c r="F548" s="1057"/>
      <c r="G548" s="1057"/>
      <c r="H548" s="791"/>
      <c r="J548" s="1060"/>
    </row>
    <row r="549" spans="1:10" ht="20.25">
      <c r="A549" s="785"/>
      <c r="B549" s="786"/>
      <c r="C549" s="787"/>
      <c r="D549" s="788"/>
      <c r="E549" s="1069"/>
      <c r="F549" s="1057"/>
      <c r="G549" s="1057"/>
      <c r="H549" s="791"/>
      <c r="J549" s="1060"/>
    </row>
    <row r="550" spans="1:10" ht="20.25">
      <c r="A550" s="785"/>
      <c r="B550" s="786"/>
      <c r="C550" s="787"/>
      <c r="D550" s="788"/>
      <c r="E550" s="1069"/>
      <c r="F550" s="1057"/>
      <c r="G550" s="1057"/>
      <c r="H550" s="791"/>
      <c r="J550" s="1060"/>
    </row>
    <row r="551" spans="1:10" ht="20.25">
      <c r="A551" s="785"/>
      <c r="B551" s="786"/>
      <c r="C551" s="787"/>
      <c r="D551" s="788"/>
      <c r="E551" s="1069"/>
      <c r="F551" s="1057"/>
      <c r="G551" s="1057"/>
      <c r="H551" s="791"/>
      <c r="J551" s="1060"/>
    </row>
    <row r="552" spans="1:10" ht="20.25">
      <c r="A552" s="785"/>
      <c r="B552" s="786"/>
      <c r="C552" s="787"/>
      <c r="D552" s="788"/>
      <c r="E552" s="1069"/>
      <c r="F552" s="1057"/>
      <c r="G552" s="1057"/>
      <c r="H552" s="791"/>
      <c r="J552" s="1060"/>
    </row>
    <row r="553" spans="1:10" ht="20.25">
      <c r="A553" s="785"/>
      <c r="B553" s="786"/>
      <c r="C553" s="787"/>
      <c r="D553" s="788"/>
      <c r="E553" s="1069"/>
      <c r="F553" s="1057"/>
      <c r="G553" s="1057"/>
      <c r="H553" s="791"/>
      <c r="J553" s="1060"/>
    </row>
    <row r="554" spans="1:10" ht="20.25">
      <c r="A554" s="785"/>
      <c r="B554" s="786"/>
      <c r="C554" s="787"/>
      <c r="D554" s="788"/>
      <c r="E554" s="1069"/>
      <c r="F554" s="1057"/>
      <c r="G554" s="1057"/>
      <c r="H554" s="791"/>
      <c r="J554" s="1060"/>
    </row>
    <row r="555" spans="1:10" ht="20.25">
      <c r="A555" s="785"/>
      <c r="B555" s="786"/>
      <c r="C555" s="787"/>
      <c r="D555" s="788"/>
      <c r="E555" s="1069"/>
      <c r="F555" s="1057"/>
      <c r="G555" s="1057"/>
      <c r="H555" s="791"/>
      <c r="J555" s="1060"/>
    </row>
    <row r="556" spans="1:10" ht="20.25">
      <c r="A556" s="785"/>
      <c r="B556" s="786"/>
      <c r="C556" s="787"/>
      <c r="D556" s="788"/>
      <c r="E556" s="1069"/>
      <c r="F556" s="1057"/>
      <c r="G556" s="1057"/>
      <c r="H556" s="791"/>
      <c r="J556" s="1060"/>
    </row>
    <row r="557" spans="1:10" ht="20.25">
      <c r="A557" s="785"/>
      <c r="B557" s="786"/>
      <c r="C557" s="787"/>
      <c r="D557" s="788"/>
      <c r="E557" s="1069"/>
      <c r="F557" s="1057"/>
      <c r="G557" s="1057"/>
      <c r="H557" s="791"/>
      <c r="J557" s="1060"/>
    </row>
    <row r="558" spans="1:10" ht="20.25">
      <c r="A558" s="785"/>
      <c r="B558" s="786"/>
      <c r="C558" s="787"/>
      <c r="D558" s="788"/>
      <c r="E558" s="1069"/>
      <c r="F558" s="1057"/>
      <c r="G558" s="1057"/>
      <c r="H558" s="791"/>
      <c r="J558" s="1060"/>
    </row>
    <row r="559" spans="1:10" ht="20.25">
      <c r="A559" s="785"/>
      <c r="B559" s="786"/>
      <c r="C559" s="787"/>
      <c r="D559" s="788"/>
      <c r="E559" s="1069"/>
      <c r="F559" s="1057"/>
      <c r="G559" s="1057"/>
      <c r="H559" s="791"/>
      <c r="J559" s="1060"/>
    </row>
    <row r="560" spans="1:10" ht="20.25">
      <c r="A560" s="785"/>
      <c r="B560" s="786"/>
      <c r="C560" s="787"/>
      <c r="D560" s="788"/>
      <c r="E560" s="1069"/>
      <c r="F560" s="1057"/>
      <c r="G560" s="1057"/>
      <c r="H560" s="791"/>
      <c r="J560" s="1060"/>
    </row>
    <row r="561" spans="1:10" ht="20.25">
      <c r="A561" s="785"/>
      <c r="B561" s="786"/>
      <c r="C561" s="787"/>
      <c r="D561" s="788"/>
      <c r="E561" s="1069"/>
      <c r="F561" s="1057"/>
      <c r="G561" s="1057"/>
      <c r="H561" s="791"/>
      <c r="J561" s="1060"/>
    </row>
    <row r="562" spans="1:10" ht="20.25">
      <c r="A562" s="785"/>
      <c r="B562" s="786"/>
      <c r="C562" s="787"/>
      <c r="D562" s="788"/>
      <c r="E562" s="1069"/>
      <c r="F562" s="1057"/>
      <c r="G562" s="1057"/>
      <c r="H562" s="791"/>
      <c r="J562" s="1060"/>
    </row>
    <row r="563" spans="1:10" ht="20.25">
      <c r="A563" s="785"/>
      <c r="B563" s="786"/>
      <c r="C563" s="787"/>
      <c r="D563" s="788"/>
      <c r="E563" s="1069"/>
      <c r="F563" s="1057"/>
      <c r="G563" s="1057"/>
      <c r="H563" s="791"/>
      <c r="J563" s="1060"/>
    </row>
    <row r="564" spans="1:10" ht="20.25">
      <c r="A564" s="785"/>
      <c r="B564" s="786"/>
      <c r="C564" s="787"/>
      <c r="D564" s="788"/>
      <c r="E564" s="1069"/>
      <c r="F564" s="1057"/>
      <c r="G564" s="1057"/>
      <c r="H564" s="791"/>
      <c r="J564" s="1060"/>
    </row>
    <row r="565" spans="1:10" ht="20.25">
      <c r="A565" s="785"/>
      <c r="B565" s="786"/>
      <c r="C565" s="787"/>
      <c r="D565" s="788"/>
      <c r="E565" s="1069"/>
      <c r="F565" s="1057"/>
      <c r="G565" s="1057"/>
      <c r="H565" s="791"/>
      <c r="J565" s="1060"/>
    </row>
    <row r="566" spans="1:10" ht="20.25">
      <c r="A566" s="785"/>
      <c r="B566" s="786"/>
      <c r="C566" s="787"/>
      <c r="D566" s="788"/>
      <c r="E566" s="1069"/>
      <c r="F566" s="1057"/>
      <c r="G566" s="1057"/>
      <c r="H566" s="791"/>
      <c r="J566" s="1060"/>
    </row>
    <row r="567" spans="1:10" ht="20.25">
      <c r="A567" s="785"/>
      <c r="B567" s="786"/>
      <c r="C567" s="787"/>
      <c r="D567" s="788"/>
      <c r="E567" s="1069"/>
      <c r="F567" s="1057"/>
      <c r="G567" s="1057"/>
      <c r="H567" s="791"/>
      <c r="J567" s="1060"/>
    </row>
    <row r="568" spans="1:10" ht="20.25">
      <c r="A568" s="785"/>
      <c r="B568" s="786"/>
      <c r="C568" s="787"/>
      <c r="D568" s="788"/>
      <c r="E568" s="1069"/>
      <c r="F568" s="1057"/>
      <c r="G568" s="1057"/>
      <c r="H568" s="791"/>
      <c r="J568" s="1060"/>
    </row>
    <row r="569" spans="1:10" ht="20.25">
      <c r="A569" s="785"/>
      <c r="B569" s="786"/>
      <c r="C569" s="787"/>
      <c r="D569" s="788"/>
      <c r="E569" s="1069"/>
      <c r="F569" s="1057"/>
      <c r="G569" s="1057"/>
      <c r="H569" s="791"/>
      <c r="J569" s="1060"/>
    </row>
    <row r="570" spans="1:10" ht="20.25">
      <c r="A570" s="785"/>
      <c r="B570" s="786"/>
      <c r="C570" s="787"/>
      <c r="D570" s="788"/>
      <c r="E570" s="1069"/>
      <c r="F570" s="1057"/>
      <c r="G570" s="1057"/>
      <c r="H570" s="791"/>
      <c r="J570" s="1060"/>
    </row>
    <row r="571" spans="1:10" ht="20.25">
      <c r="A571" s="785"/>
      <c r="B571" s="786"/>
      <c r="C571" s="787"/>
      <c r="D571" s="788"/>
      <c r="E571" s="1069"/>
      <c r="F571" s="1057"/>
      <c r="G571" s="1057"/>
      <c r="H571" s="791"/>
      <c r="J571" s="1060"/>
    </row>
    <row r="572" spans="1:10" ht="20.25">
      <c r="A572" s="785"/>
      <c r="B572" s="786"/>
      <c r="C572" s="787"/>
      <c r="D572" s="788"/>
      <c r="E572" s="1069"/>
      <c r="F572" s="1057"/>
      <c r="G572" s="1057"/>
      <c r="H572" s="791"/>
      <c r="J572" s="1060"/>
    </row>
    <row r="573" spans="1:10" ht="20.25">
      <c r="A573" s="785"/>
      <c r="B573" s="786"/>
      <c r="C573" s="787"/>
      <c r="D573" s="788"/>
      <c r="E573" s="1069"/>
      <c r="F573" s="1057"/>
      <c r="G573" s="1057"/>
      <c r="H573" s="791"/>
      <c r="J573" s="1060"/>
    </row>
    <row r="574" spans="1:10" ht="20.25">
      <c r="A574" s="785"/>
      <c r="B574" s="786"/>
      <c r="C574" s="787"/>
      <c r="D574" s="788"/>
      <c r="E574" s="1069"/>
      <c r="F574" s="1057"/>
      <c r="G574" s="1057"/>
      <c r="H574" s="791"/>
      <c r="J574" s="1060"/>
    </row>
    <row r="575" spans="1:10" ht="20.25">
      <c r="A575" s="785"/>
      <c r="B575" s="786"/>
      <c r="C575" s="787"/>
      <c r="D575" s="788"/>
      <c r="E575" s="1069"/>
      <c r="F575" s="1057"/>
      <c r="G575" s="1057"/>
      <c r="H575" s="791"/>
      <c r="J575" s="1060"/>
    </row>
    <row r="576" spans="1:10" ht="20.25">
      <c r="A576" s="785"/>
      <c r="B576" s="786"/>
      <c r="C576" s="787"/>
      <c r="D576" s="788"/>
      <c r="E576" s="1069"/>
      <c r="F576" s="1057"/>
      <c r="G576" s="1057"/>
      <c r="H576" s="791"/>
      <c r="J576" s="1060"/>
    </row>
    <row r="577" spans="1:10" ht="20.25">
      <c r="A577" s="785"/>
      <c r="B577" s="786"/>
      <c r="C577" s="787"/>
      <c r="D577" s="788"/>
      <c r="E577" s="1069"/>
      <c r="F577" s="1057"/>
      <c r="G577" s="1057"/>
      <c r="H577" s="791"/>
      <c r="J577" s="1060"/>
    </row>
    <row r="578" spans="1:10" ht="20.25">
      <c r="A578" s="785"/>
      <c r="B578" s="786"/>
      <c r="C578" s="787"/>
      <c r="D578" s="788"/>
      <c r="E578" s="1069"/>
      <c r="F578" s="1057"/>
      <c r="G578" s="1057"/>
      <c r="H578" s="791"/>
      <c r="J578" s="1060"/>
    </row>
    <row r="579" spans="1:10" ht="20.25">
      <c r="A579" s="785"/>
      <c r="B579" s="786"/>
      <c r="C579" s="787"/>
      <c r="D579" s="788"/>
      <c r="E579" s="1069"/>
      <c r="F579" s="1057"/>
      <c r="G579" s="1057"/>
      <c r="H579" s="791"/>
      <c r="J579" s="1060"/>
    </row>
    <row r="580" spans="1:10" ht="20.25">
      <c r="A580" s="785"/>
      <c r="B580" s="786"/>
      <c r="C580" s="787"/>
      <c r="D580" s="788"/>
      <c r="E580" s="1069"/>
      <c r="F580" s="1057"/>
      <c r="G580" s="1057"/>
      <c r="H580" s="791"/>
      <c r="J580" s="1060"/>
    </row>
    <row r="581" spans="1:10" ht="20.25">
      <c r="A581" s="785"/>
      <c r="B581" s="786"/>
      <c r="C581" s="787"/>
      <c r="D581" s="788"/>
      <c r="E581" s="1069"/>
      <c r="F581" s="1057"/>
      <c r="G581" s="1057"/>
      <c r="H581" s="791"/>
      <c r="J581" s="1060"/>
    </row>
    <row r="582" spans="1:10" ht="20.25">
      <c r="A582" s="785"/>
      <c r="B582" s="786"/>
      <c r="C582" s="787"/>
      <c r="D582" s="788"/>
      <c r="E582" s="1069"/>
      <c r="F582" s="1057"/>
      <c r="G582" s="1057"/>
      <c r="H582" s="791"/>
      <c r="J582" s="1060"/>
    </row>
    <row r="583" spans="1:10" ht="20.25">
      <c r="A583" s="785"/>
      <c r="B583" s="786"/>
      <c r="C583" s="787"/>
      <c r="D583" s="788"/>
      <c r="E583" s="1069"/>
      <c r="F583" s="1057"/>
      <c r="G583" s="1057"/>
      <c r="H583" s="791"/>
      <c r="J583" s="1060"/>
    </row>
    <row r="584" spans="1:10" ht="20.25">
      <c r="A584" s="785"/>
      <c r="B584" s="786"/>
      <c r="C584" s="787"/>
      <c r="D584" s="788"/>
      <c r="E584" s="1069"/>
      <c r="F584" s="1057"/>
      <c r="G584" s="1057"/>
      <c r="H584" s="791"/>
      <c r="J584" s="1060"/>
    </row>
    <row r="585" spans="1:10" ht="20.25">
      <c r="A585" s="785"/>
      <c r="B585" s="786"/>
      <c r="C585" s="787"/>
      <c r="D585" s="788"/>
      <c r="E585" s="1069"/>
      <c r="F585" s="1057"/>
      <c r="G585" s="1057"/>
      <c r="H585" s="791"/>
      <c r="J585" s="1060"/>
    </row>
    <row r="586" spans="1:10" ht="20.25">
      <c r="A586" s="785"/>
      <c r="B586" s="786"/>
      <c r="C586" s="787"/>
      <c r="D586" s="788"/>
      <c r="E586" s="1069"/>
      <c r="F586" s="1057"/>
      <c r="G586" s="1057"/>
      <c r="H586" s="791"/>
      <c r="J586" s="1060"/>
    </row>
    <row r="587" spans="1:10" ht="20.25">
      <c r="A587" s="785"/>
      <c r="B587" s="786"/>
      <c r="C587" s="787"/>
      <c r="D587" s="788"/>
      <c r="E587" s="1069"/>
      <c r="F587" s="1057"/>
      <c r="G587" s="1057"/>
      <c r="H587" s="791"/>
      <c r="J587" s="1060"/>
    </row>
    <row r="588" spans="1:10" ht="20.25">
      <c r="A588" s="785"/>
      <c r="B588" s="786"/>
      <c r="C588" s="787"/>
      <c r="D588" s="788"/>
      <c r="E588" s="1069"/>
      <c r="F588" s="1057"/>
      <c r="G588" s="1057"/>
      <c r="H588" s="791"/>
      <c r="J588" s="1060"/>
    </row>
    <row r="589" spans="1:10" ht="20.25">
      <c r="A589" s="785"/>
      <c r="B589" s="786"/>
      <c r="C589" s="787"/>
      <c r="D589" s="788"/>
      <c r="E589" s="1069"/>
      <c r="F589" s="1057"/>
      <c r="G589" s="1057"/>
      <c r="H589" s="791"/>
      <c r="J589" s="1060"/>
    </row>
    <row r="590" spans="1:10" ht="20.25">
      <c r="A590" s="785"/>
      <c r="B590" s="786"/>
      <c r="C590" s="787"/>
      <c r="D590" s="788"/>
      <c r="E590" s="1069"/>
      <c r="F590" s="1057"/>
      <c r="G590" s="1057"/>
      <c r="H590" s="791"/>
      <c r="J590" s="1060"/>
    </row>
    <row r="591" spans="1:10" ht="20.25">
      <c r="A591" s="785"/>
      <c r="B591" s="786"/>
      <c r="C591" s="787"/>
      <c r="D591" s="788"/>
      <c r="E591" s="1069"/>
      <c r="F591" s="1057"/>
      <c r="G591" s="1057"/>
      <c r="H591" s="791"/>
      <c r="J591" s="1060"/>
    </row>
    <row r="592" spans="1:10" ht="20.25">
      <c r="A592" s="785"/>
      <c r="B592" s="786"/>
      <c r="C592" s="787"/>
      <c r="D592" s="788"/>
      <c r="E592" s="1069"/>
      <c r="F592" s="1057"/>
      <c r="G592" s="1057"/>
      <c r="H592" s="791"/>
      <c r="J592" s="1060"/>
    </row>
    <row r="593" spans="1:10" ht="20.25">
      <c r="A593" s="785"/>
      <c r="B593" s="786"/>
      <c r="C593" s="787"/>
      <c r="D593" s="788"/>
      <c r="E593" s="1069"/>
      <c r="F593" s="1057"/>
      <c r="G593" s="1057"/>
      <c r="H593" s="791"/>
      <c r="J593" s="1060"/>
    </row>
    <row r="594" spans="1:10" ht="20.25">
      <c r="A594" s="785"/>
      <c r="B594" s="786"/>
      <c r="C594" s="787"/>
      <c r="D594" s="788"/>
      <c r="E594" s="1069"/>
      <c r="F594" s="1057"/>
      <c r="G594" s="1057"/>
      <c r="H594" s="791"/>
      <c r="J594" s="1060"/>
    </row>
    <row r="595" spans="1:10" ht="20.25">
      <c r="A595" s="785"/>
      <c r="B595" s="786"/>
      <c r="C595" s="787"/>
      <c r="D595" s="788"/>
      <c r="E595" s="1069"/>
      <c r="F595" s="1057"/>
      <c r="G595" s="1057"/>
      <c r="H595" s="791"/>
      <c r="J595" s="1060"/>
    </row>
    <row r="596" spans="1:10" ht="20.25">
      <c r="A596" s="785"/>
      <c r="B596" s="786"/>
      <c r="C596" s="787"/>
      <c r="D596" s="788"/>
      <c r="E596" s="1069"/>
      <c r="F596" s="1057"/>
      <c r="G596" s="1057"/>
      <c r="H596" s="791"/>
      <c r="J596" s="1060"/>
    </row>
    <row r="597" spans="1:10" ht="20.25">
      <c r="A597" s="785"/>
      <c r="B597" s="786"/>
      <c r="C597" s="787"/>
      <c r="D597" s="788"/>
      <c r="E597" s="1069"/>
      <c r="F597" s="1057"/>
      <c r="G597" s="1057"/>
      <c r="H597" s="791"/>
      <c r="J597" s="1060"/>
    </row>
    <row r="598" spans="1:10" ht="20.25">
      <c r="A598" s="785"/>
      <c r="B598" s="786"/>
      <c r="C598" s="787"/>
      <c r="D598" s="788"/>
      <c r="E598" s="1069"/>
      <c r="F598" s="1057"/>
      <c r="G598" s="1057"/>
      <c r="H598" s="791"/>
      <c r="J598" s="1060"/>
    </row>
    <row r="599" spans="1:10" ht="20.25">
      <c r="A599" s="785"/>
      <c r="B599" s="786"/>
      <c r="C599" s="787"/>
      <c r="D599" s="788"/>
      <c r="E599" s="1069"/>
      <c r="F599" s="1057"/>
      <c r="G599" s="1057"/>
      <c r="H599" s="791"/>
      <c r="J599" s="1060"/>
    </row>
    <row r="600" spans="1:10" ht="20.25">
      <c r="A600" s="785"/>
      <c r="B600" s="786"/>
      <c r="C600" s="787"/>
      <c r="D600" s="788"/>
      <c r="E600" s="1069"/>
      <c r="F600" s="1057"/>
      <c r="G600" s="1057"/>
      <c r="H600" s="791"/>
      <c r="J600" s="1060"/>
    </row>
    <row r="601" spans="1:10" ht="20.25">
      <c r="A601" s="785"/>
      <c r="B601" s="786"/>
      <c r="C601" s="787"/>
      <c r="D601" s="788"/>
      <c r="E601" s="1069"/>
      <c r="F601" s="1057"/>
      <c r="G601" s="1057"/>
      <c r="H601" s="791"/>
      <c r="J601" s="1060"/>
    </row>
    <row r="602" spans="1:10" ht="20.25">
      <c r="A602" s="785"/>
      <c r="B602" s="786"/>
      <c r="C602" s="787"/>
      <c r="D602" s="788"/>
      <c r="E602" s="1069"/>
      <c r="F602" s="1057"/>
      <c r="G602" s="1057"/>
      <c r="H602" s="791"/>
      <c r="J602" s="1060"/>
    </row>
    <row r="603" spans="1:10" ht="20.25">
      <c r="A603" s="785"/>
      <c r="B603" s="786"/>
      <c r="C603" s="787"/>
      <c r="D603" s="788"/>
      <c r="E603" s="1069"/>
      <c r="F603" s="1057"/>
      <c r="G603" s="1057"/>
      <c r="H603" s="791"/>
      <c r="J603" s="1060"/>
    </row>
    <row r="604" spans="1:10" ht="20.25">
      <c r="A604" s="785"/>
      <c r="B604" s="786"/>
      <c r="C604" s="787"/>
      <c r="D604" s="788"/>
      <c r="E604" s="1069"/>
      <c r="F604" s="1057"/>
      <c r="G604" s="1057"/>
      <c r="H604" s="791"/>
      <c r="J604" s="1060"/>
    </row>
    <row r="605" spans="1:10" ht="20.25">
      <c r="A605" s="785"/>
      <c r="B605" s="786"/>
      <c r="C605" s="787"/>
      <c r="D605" s="788"/>
      <c r="E605" s="1069"/>
      <c r="F605" s="1057"/>
      <c r="G605" s="1057"/>
      <c r="H605" s="791"/>
      <c r="J605" s="1060"/>
    </row>
    <row r="606" spans="1:10" ht="20.25">
      <c r="A606" s="785"/>
      <c r="B606" s="786"/>
      <c r="C606" s="787"/>
      <c r="D606" s="788"/>
      <c r="E606" s="1069"/>
      <c r="F606" s="1057"/>
      <c r="G606" s="1057"/>
      <c r="H606" s="791"/>
      <c r="J606" s="1060"/>
    </row>
    <row r="607" spans="1:10" ht="20.25">
      <c r="A607" s="785"/>
      <c r="B607" s="786"/>
      <c r="C607" s="787"/>
      <c r="D607" s="788"/>
      <c r="E607" s="1069"/>
      <c r="F607" s="1057"/>
      <c r="G607" s="1057"/>
      <c r="H607" s="791"/>
      <c r="J607" s="1060"/>
    </row>
    <row r="608" spans="1:10" ht="20.25">
      <c r="A608" s="785"/>
      <c r="B608" s="786"/>
      <c r="C608" s="787"/>
      <c r="D608" s="788"/>
      <c r="E608" s="1069"/>
      <c r="F608" s="1057"/>
      <c r="G608" s="1057"/>
      <c r="H608" s="791"/>
      <c r="J608" s="1060"/>
    </row>
    <row r="609" spans="1:10" ht="20.25">
      <c r="A609" s="785"/>
      <c r="B609" s="786"/>
      <c r="C609" s="787"/>
      <c r="D609" s="788"/>
      <c r="E609" s="1069"/>
      <c r="F609" s="1057"/>
      <c r="G609" s="1057"/>
      <c r="H609" s="791"/>
      <c r="J609" s="1060"/>
    </row>
    <row r="610" spans="1:10" ht="20.25">
      <c r="A610" s="785"/>
      <c r="B610" s="786"/>
      <c r="C610" s="787"/>
      <c r="D610" s="788"/>
      <c r="E610" s="1069"/>
      <c r="F610" s="1057"/>
      <c r="G610" s="1057"/>
      <c r="H610" s="791"/>
      <c r="J610" s="1060"/>
    </row>
    <row r="611" spans="1:10" ht="20.25">
      <c r="A611" s="785"/>
      <c r="B611" s="786"/>
      <c r="C611" s="787"/>
      <c r="D611" s="788"/>
      <c r="E611" s="1069"/>
      <c r="F611" s="1057"/>
      <c r="G611" s="1057"/>
      <c r="H611" s="791"/>
      <c r="J611" s="1060"/>
    </row>
    <row r="612" spans="1:10" ht="20.25">
      <c r="A612" s="785"/>
      <c r="B612" s="786"/>
      <c r="C612" s="787"/>
      <c r="D612" s="788"/>
      <c r="E612" s="1069"/>
      <c r="F612" s="1057"/>
      <c r="G612" s="1057"/>
      <c r="H612" s="791"/>
      <c r="J612" s="1060"/>
    </row>
    <row r="613" spans="1:10" ht="20.25">
      <c r="A613" s="785"/>
      <c r="B613" s="786"/>
      <c r="C613" s="787"/>
      <c r="D613" s="788"/>
      <c r="E613" s="1069"/>
      <c r="F613" s="1057"/>
      <c r="G613" s="1057"/>
      <c r="H613" s="791"/>
      <c r="J613" s="1060"/>
    </row>
    <row r="614" spans="1:10" ht="20.25">
      <c r="A614" s="785"/>
      <c r="B614" s="786"/>
      <c r="C614" s="787"/>
      <c r="D614" s="788"/>
      <c r="E614" s="1069"/>
      <c r="F614" s="1057"/>
      <c r="G614" s="1057"/>
      <c r="H614" s="791"/>
      <c r="J614" s="1060"/>
    </row>
    <row r="615" spans="1:10" ht="20.25">
      <c r="A615" s="785"/>
      <c r="B615" s="786"/>
      <c r="C615" s="787"/>
      <c r="D615" s="788"/>
      <c r="E615" s="1069"/>
      <c r="F615" s="1057"/>
      <c r="G615" s="1057"/>
      <c r="H615" s="791"/>
      <c r="J615" s="1060"/>
    </row>
    <row r="616" spans="1:10" ht="20.25">
      <c r="A616" s="785"/>
      <c r="B616" s="786"/>
      <c r="C616" s="787"/>
      <c r="D616" s="788"/>
      <c r="E616" s="1069"/>
      <c r="F616" s="1057"/>
      <c r="G616" s="1057"/>
      <c r="H616" s="791"/>
      <c r="J616" s="1060"/>
    </row>
    <row r="617" spans="1:10" ht="20.25">
      <c r="A617" s="785"/>
      <c r="B617" s="786"/>
      <c r="C617" s="787"/>
      <c r="D617" s="788"/>
      <c r="E617" s="1069"/>
      <c r="F617" s="1057"/>
      <c r="G617" s="1057"/>
      <c r="H617" s="791"/>
      <c r="J617" s="1060"/>
    </row>
    <row r="618" spans="1:10" ht="20.25">
      <c r="A618" s="785"/>
      <c r="B618" s="786"/>
      <c r="C618" s="787"/>
      <c r="D618" s="788"/>
      <c r="E618" s="1069"/>
      <c r="F618" s="1057"/>
      <c r="G618" s="1057"/>
      <c r="H618" s="791"/>
      <c r="J618" s="1060"/>
    </row>
    <row r="619" spans="1:10" ht="20.25">
      <c r="A619" s="785"/>
      <c r="B619" s="786"/>
      <c r="C619" s="787"/>
      <c r="D619" s="788"/>
      <c r="E619" s="1069"/>
      <c r="F619" s="1057"/>
      <c r="G619" s="1057"/>
      <c r="H619" s="791"/>
      <c r="J619" s="1060"/>
    </row>
    <row r="620" spans="1:10" ht="20.25">
      <c r="A620" s="785"/>
      <c r="B620" s="786"/>
      <c r="C620" s="787"/>
      <c r="D620" s="788"/>
      <c r="E620" s="1069"/>
      <c r="F620" s="1057"/>
      <c r="G620" s="1057"/>
      <c r="H620" s="791"/>
      <c r="J620" s="1060"/>
    </row>
    <row r="621" spans="1:10" ht="20.25">
      <c r="A621" s="785"/>
      <c r="B621" s="786"/>
      <c r="C621" s="787"/>
      <c r="D621" s="788"/>
      <c r="E621" s="1069"/>
      <c r="F621" s="1057"/>
      <c r="G621" s="1057"/>
      <c r="H621" s="791"/>
      <c r="J621" s="1060"/>
    </row>
    <row r="622" spans="1:10" ht="20.25">
      <c r="A622" s="785"/>
      <c r="B622" s="786"/>
      <c r="C622" s="787"/>
      <c r="D622" s="788"/>
      <c r="E622" s="1069"/>
      <c r="F622" s="1057"/>
      <c r="G622" s="1057"/>
      <c r="H622" s="791"/>
      <c r="J622" s="1060"/>
    </row>
    <row r="623" spans="1:10" ht="20.25">
      <c r="A623" s="785"/>
      <c r="B623" s="786"/>
      <c r="C623" s="787"/>
      <c r="D623" s="788"/>
      <c r="E623" s="1069"/>
      <c r="F623" s="1057"/>
      <c r="G623" s="1057"/>
      <c r="H623" s="791"/>
      <c r="J623" s="1060"/>
    </row>
    <row r="624" spans="1:10" ht="20.25">
      <c r="A624" s="785"/>
      <c r="B624" s="786"/>
      <c r="C624" s="787"/>
      <c r="D624" s="788"/>
      <c r="E624" s="1069"/>
      <c r="F624" s="1057"/>
      <c r="G624" s="1057"/>
      <c r="H624" s="791"/>
      <c r="J624" s="1060"/>
    </row>
    <row r="625" spans="1:10" ht="20.25">
      <c r="A625" s="785"/>
      <c r="B625" s="786"/>
      <c r="C625" s="787"/>
      <c r="D625" s="788"/>
      <c r="E625" s="1069"/>
      <c r="F625" s="1057"/>
      <c r="G625" s="1057"/>
      <c r="H625" s="791"/>
      <c r="J625" s="1060"/>
    </row>
    <row r="626" spans="1:10" ht="20.25">
      <c r="A626" s="785"/>
      <c r="B626" s="786"/>
      <c r="C626" s="787"/>
      <c r="D626" s="788"/>
      <c r="E626" s="1069"/>
      <c r="F626" s="1057"/>
      <c r="G626" s="1057"/>
      <c r="H626" s="791"/>
      <c r="J626" s="1060"/>
    </row>
    <row r="627" spans="1:10" ht="20.25">
      <c r="A627" s="785"/>
      <c r="B627" s="786"/>
      <c r="C627" s="787"/>
      <c r="D627" s="788"/>
      <c r="E627" s="1069"/>
      <c r="F627" s="1057"/>
      <c r="G627" s="1057"/>
      <c r="H627" s="791"/>
      <c r="J627" s="1060"/>
    </row>
    <row r="628" spans="1:10" ht="20.25">
      <c r="A628" s="785"/>
      <c r="B628" s="786"/>
      <c r="C628" s="787"/>
      <c r="D628" s="788"/>
      <c r="E628" s="1069"/>
      <c r="F628" s="1057"/>
      <c r="G628" s="1057"/>
      <c r="H628" s="791"/>
      <c r="J628" s="1060"/>
    </row>
    <row r="629" spans="1:10" ht="20.25">
      <c r="A629" s="785"/>
      <c r="B629" s="786"/>
      <c r="C629" s="787"/>
      <c r="D629" s="788"/>
      <c r="E629" s="1069"/>
      <c r="F629" s="1057"/>
      <c r="G629" s="1057"/>
      <c r="H629" s="791"/>
      <c r="J629" s="1060"/>
    </row>
    <row r="630" spans="1:10" ht="20.25">
      <c r="A630" s="785"/>
      <c r="B630" s="786"/>
      <c r="C630" s="787"/>
      <c r="D630" s="788"/>
      <c r="E630" s="1069"/>
      <c r="F630" s="1057"/>
      <c r="G630" s="1057"/>
      <c r="H630" s="791"/>
      <c r="J630" s="1060"/>
    </row>
    <row r="631" spans="1:10" ht="20.25">
      <c r="A631" s="785"/>
      <c r="B631" s="786"/>
      <c r="C631" s="787"/>
      <c r="D631" s="788"/>
      <c r="E631" s="1069"/>
      <c r="F631" s="1057"/>
      <c r="G631" s="1057"/>
      <c r="H631" s="791"/>
      <c r="J631" s="1060"/>
    </row>
    <row r="632" spans="1:10" ht="20.25">
      <c r="A632" s="785"/>
      <c r="B632" s="786"/>
      <c r="C632" s="787"/>
      <c r="D632" s="788"/>
      <c r="E632" s="1069"/>
      <c r="F632" s="1057"/>
      <c r="G632" s="1057"/>
      <c r="H632" s="791"/>
      <c r="J632" s="1060"/>
    </row>
    <row r="633" spans="1:10" ht="20.25">
      <c r="A633" s="785"/>
      <c r="B633" s="786"/>
      <c r="C633" s="787"/>
      <c r="D633" s="788"/>
      <c r="E633" s="1069"/>
      <c r="F633" s="1057"/>
      <c r="G633" s="1057"/>
      <c r="H633" s="791"/>
      <c r="J633" s="1060"/>
    </row>
    <row r="634" spans="1:10" ht="20.25">
      <c r="A634" s="785"/>
      <c r="B634" s="786"/>
      <c r="C634" s="787"/>
      <c r="D634" s="788"/>
      <c r="E634" s="1069"/>
      <c r="F634" s="1057"/>
      <c r="G634" s="1057"/>
      <c r="H634" s="791"/>
      <c r="J634" s="1060"/>
    </row>
    <row r="635" spans="1:10" ht="20.25">
      <c r="A635" s="785"/>
      <c r="B635" s="786"/>
      <c r="C635" s="787"/>
      <c r="D635" s="788"/>
      <c r="E635" s="1069"/>
      <c r="F635" s="1057"/>
      <c r="G635" s="1057"/>
      <c r="H635" s="791"/>
      <c r="J635" s="1060"/>
    </row>
    <row r="636" spans="1:10" ht="20.25">
      <c r="A636" s="785"/>
      <c r="B636" s="786"/>
      <c r="C636" s="787"/>
      <c r="D636" s="788"/>
      <c r="E636" s="1069"/>
      <c r="F636" s="1057"/>
      <c r="G636" s="1057"/>
      <c r="H636" s="791"/>
      <c r="J636" s="1060"/>
    </row>
    <row r="637" spans="1:10" ht="20.25">
      <c r="A637" s="785"/>
      <c r="B637" s="786"/>
      <c r="C637" s="787"/>
      <c r="D637" s="788"/>
      <c r="E637" s="1069"/>
      <c r="F637" s="1057"/>
      <c r="G637" s="1057"/>
      <c r="H637" s="791"/>
      <c r="J637" s="1060"/>
    </row>
    <row r="638" spans="1:10" ht="20.25">
      <c r="A638" s="785"/>
      <c r="B638" s="786"/>
      <c r="C638" s="787"/>
      <c r="D638" s="788"/>
      <c r="E638" s="1069"/>
      <c r="F638" s="1057"/>
      <c r="G638" s="1057"/>
      <c r="H638" s="791"/>
      <c r="J638" s="1060"/>
    </row>
    <row r="639" spans="1:10" ht="20.25">
      <c r="A639" s="785"/>
      <c r="B639" s="786"/>
      <c r="C639" s="787"/>
      <c r="D639" s="788"/>
      <c r="E639" s="1069"/>
      <c r="F639" s="1057"/>
      <c r="G639" s="1057"/>
      <c r="H639" s="791"/>
      <c r="J639" s="1060"/>
    </row>
    <row r="640" spans="1:10" ht="20.25">
      <c r="A640" s="785"/>
      <c r="B640" s="786"/>
      <c r="C640" s="787"/>
      <c r="D640" s="788"/>
      <c r="E640" s="1069"/>
      <c r="F640" s="1057"/>
      <c r="G640" s="1057"/>
      <c r="H640" s="791"/>
      <c r="J640" s="1060"/>
    </row>
    <row r="641" spans="1:10" ht="20.25">
      <c r="A641" s="785"/>
      <c r="B641" s="786"/>
      <c r="C641" s="787"/>
      <c r="D641" s="788"/>
      <c r="E641" s="1069"/>
      <c r="F641" s="1057"/>
      <c r="G641" s="1057"/>
      <c r="H641" s="791"/>
      <c r="J641" s="1060"/>
    </row>
    <row r="642" spans="1:10" ht="20.25">
      <c r="A642" s="785"/>
      <c r="B642" s="786"/>
      <c r="C642" s="787"/>
      <c r="D642" s="788"/>
      <c r="E642" s="1069"/>
      <c r="F642" s="1057"/>
      <c r="G642" s="1057"/>
      <c r="H642" s="791"/>
      <c r="J642" s="1060"/>
    </row>
    <row r="643" spans="1:10" ht="20.25">
      <c r="A643" s="785"/>
      <c r="B643" s="786"/>
      <c r="C643" s="787"/>
      <c r="D643" s="788"/>
      <c r="E643" s="1069"/>
      <c r="F643" s="1057"/>
      <c r="G643" s="1057"/>
      <c r="H643" s="791"/>
      <c r="J643" s="1060"/>
    </row>
    <row r="644" spans="1:10" ht="20.25">
      <c r="A644" s="785"/>
      <c r="B644" s="786"/>
      <c r="C644" s="787"/>
      <c r="D644" s="788"/>
      <c r="E644" s="1069"/>
      <c r="F644" s="1057"/>
      <c r="G644" s="1057"/>
      <c r="H644" s="791"/>
      <c r="J644" s="1060"/>
    </row>
    <row r="645" spans="1:10" ht="20.25">
      <c r="A645" s="785"/>
      <c r="B645" s="786"/>
      <c r="C645" s="787"/>
      <c r="D645" s="788"/>
      <c r="E645" s="1069"/>
      <c r="F645" s="1057"/>
      <c r="G645" s="1057"/>
      <c r="H645" s="791"/>
      <c r="J645" s="1060"/>
    </row>
    <row r="646" spans="1:10" ht="20.25">
      <c r="A646" s="785"/>
      <c r="B646" s="786"/>
      <c r="C646" s="787"/>
      <c r="D646" s="788"/>
      <c r="E646" s="1069"/>
      <c r="F646" s="1057"/>
      <c r="G646" s="1057"/>
      <c r="H646" s="791"/>
      <c r="J646" s="1060"/>
    </row>
    <row r="647" spans="1:10" ht="20.25">
      <c r="A647" s="785"/>
      <c r="B647" s="786"/>
      <c r="C647" s="787"/>
      <c r="D647" s="788"/>
      <c r="E647" s="1069"/>
      <c r="F647" s="1057"/>
      <c r="G647" s="1057"/>
      <c r="H647" s="791"/>
      <c r="J647" s="1060"/>
    </row>
    <row r="648" spans="1:10" ht="20.25">
      <c r="A648" s="785"/>
      <c r="B648" s="786"/>
      <c r="C648" s="787"/>
      <c r="D648" s="788"/>
      <c r="E648" s="1069"/>
      <c r="F648" s="1057"/>
      <c r="G648" s="1057"/>
      <c r="H648" s="791"/>
      <c r="J648" s="1060"/>
    </row>
    <row r="649" spans="1:10" ht="20.25">
      <c r="A649" s="785"/>
      <c r="B649" s="786"/>
      <c r="C649" s="787"/>
      <c r="D649" s="788"/>
      <c r="E649" s="1069"/>
      <c r="F649" s="1057"/>
      <c r="G649" s="1057"/>
      <c r="H649" s="791"/>
      <c r="J649" s="1060"/>
    </row>
    <row r="650" spans="1:10" ht="20.25">
      <c r="A650" s="785"/>
      <c r="B650" s="786"/>
      <c r="C650" s="787"/>
      <c r="D650" s="788"/>
      <c r="E650" s="1069"/>
      <c r="F650" s="1057"/>
      <c r="G650" s="1057"/>
      <c r="H650" s="791"/>
      <c r="J650" s="1060"/>
    </row>
    <row r="651" spans="1:10" ht="20.25">
      <c r="A651" s="785"/>
      <c r="B651" s="786"/>
      <c r="C651" s="787"/>
      <c r="D651" s="788"/>
      <c r="E651" s="1069"/>
      <c r="F651" s="1057"/>
      <c r="G651" s="1057"/>
      <c r="H651" s="791"/>
      <c r="J651" s="1060"/>
    </row>
    <row r="652" spans="1:10" ht="20.25">
      <c r="A652" s="785"/>
      <c r="B652" s="786"/>
      <c r="C652" s="787"/>
      <c r="D652" s="788"/>
      <c r="E652" s="1069"/>
      <c r="F652" s="1057"/>
      <c r="G652" s="1057"/>
      <c r="H652" s="791"/>
      <c r="J652" s="1060"/>
    </row>
    <row r="653" spans="1:10" ht="20.25">
      <c r="A653" s="785"/>
      <c r="B653" s="786"/>
      <c r="C653" s="787"/>
      <c r="D653" s="788"/>
      <c r="E653" s="1069"/>
      <c r="F653" s="1057"/>
      <c r="G653" s="1057"/>
      <c r="H653" s="791"/>
      <c r="J653" s="1060"/>
    </row>
    <row r="654" spans="1:10" ht="20.25">
      <c r="A654" s="785"/>
      <c r="B654" s="786"/>
      <c r="C654" s="787"/>
      <c r="D654" s="788"/>
      <c r="E654" s="1069"/>
      <c r="F654" s="1057"/>
      <c r="G654" s="1057"/>
      <c r="H654" s="791"/>
      <c r="J654" s="1060"/>
    </row>
    <row r="655" spans="1:10" ht="20.25">
      <c r="A655" s="785"/>
      <c r="B655" s="786"/>
      <c r="C655" s="787"/>
      <c r="D655" s="788"/>
      <c r="E655" s="1069"/>
      <c r="F655" s="1057"/>
      <c r="G655" s="1057"/>
      <c r="H655" s="791"/>
      <c r="J655" s="1060"/>
    </row>
    <row r="656" spans="1:10" ht="20.25">
      <c r="A656" s="785"/>
      <c r="B656" s="786"/>
      <c r="C656" s="787"/>
      <c r="D656" s="788"/>
      <c r="E656" s="1069"/>
      <c r="F656" s="1057"/>
      <c r="G656" s="1057"/>
      <c r="H656" s="791"/>
      <c r="J656" s="1060"/>
    </row>
    <row r="657" spans="1:10" ht="20.25">
      <c r="A657" s="785"/>
      <c r="B657" s="786"/>
      <c r="C657" s="787"/>
      <c r="D657" s="788"/>
      <c r="E657" s="1069"/>
      <c r="F657" s="1057"/>
      <c r="G657" s="1057"/>
      <c r="H657" s="791"/>
      <c r="J657" s="1060"/>
    </row>
    <row r="658" spans="1:10" ht="20.25">
      <c r="A658" s="785"/>
      <c r="B658" s="786"/>
      <c r="C658" s="787"/>
      <c r="D658" s="788"/>
      <c r="E658" s="1069"/>
      <c r="F658" s="1057"/>
      <c r="G658" s="1057"/>
      <c r="H658" s="791"/>
      <c r="J658" s="1060"/>
    </row>
    <row r="659" spans="1:10" ht="20.25">
      <c r="A659" s="785"/>
      <c r="B659" s="786"/>
      <c r="C659" s="787"/>
      <c r="D659" s="788"/>
      <c r="E659" s="1069"/>
      <c r="F659" s="1057"/>
      <c r="G659" s="1057"/>
      <c r="H659" s="791"/>
      <c r="J659" s="1060"/>
    </row>
    <row r="660" spans="1:10" ht="20.25">
      <c r="A660" s="785"/>
      <c r="B660" s="786"/>
      <c r="C660" s="787"/>
      <c r="D660" s="788"/>
      <c r="E660" s="1069"/>
      <c r="F660" s="1057"/>
      <c r="G660" s="1057"/>
      <c r="H660" s="791"/>
      <c r="J660" s="1060"/>
    </row>
    <row r="661" spans="1:10" ht="20.25">
      <c r="A661" s="785"/>
      <c r="B661" s="786"/>
      <c r="C661" s="787"/>
      <c r="D661" s="788"/>
      <c r="E661" s="1069"/>
      <c r="F661" s="1057"/>
      <c r="G661" s="1057"/>
      <c r="H661" s="791"/>
      <c r="J661" s="1060"/>
    </row>
    <row r="662" spans="1:10" ht="20.25">
      <c r="A662" s="785"/>
      <c r="B662" s="786"/>
      <c r="C662" s="787"/>
      <c r="D662" s="788"/>
      <c r="E662" s="1069"/>
      <c r="F662" s="1057"/>
      <c r="G662" s="1057"/>
      <c r="H662" s="791"/>
      <c r="J662" s="1060"/>
    </row>
    <row r="663" spans="1:10" ht="20.25">
      <c r="A663" s="785"/>
      <c r="B663" s="786"/>
      <c r="C663" s="787"/>
      <c r="D663" s="788"/>
      <c r="E663" s="1069"/>
      <c r="F663" s="1057"/>
      <c r="G663" s="1057"/>
      <c r="H663" s="791"/>
      <c r="J663" s="1060"/>
    </row>
    <row r="664" spans="1:10" ht="20.25">
      <c r="A664" s="785"/>
      <c r="B664" s="786"/>
      <c r="C664" s="787"/>
      <c r="D664" s="788"/>
      <c r="E664" s="1069"/>
      <c r="F664" s="1057"/>
      <c r="G664" s="1057"/>
      <c r="H664" s="791"/>
      <c r="J664" s="1060"/>
    </row>
    <row r="665" spans="1:10" ht="20.25">
      <c r="A665" s="785"/>
      <c r="B665" s="786"/>
      <c r="C665" s="787"/>
      <c r="D665" s="788"/>
      <c r="E665" s="1069"/>
      <c r="F665" s="1057"/>
      <c r="G665" s="1057"/>
      <c r="H665" s="791"/>
      <c r="J665" s="1060"/>
    </row>
    <row r="666" spans="1:10" ht="20.25">
      <c r="A666" s="785"/>
      <c r="B666" s="786"/>
      <c r="C666" s="787"/>
      <c r="D666" s="788"/>
      <c r="E666" s="1069"/>
      <c r="F666" s="1057"/>
      <c r="G666" s="1057"/>
      <c r="H666" s="791"/>
      <c r="J666" s="1060"/>
    </row>
    <row r="667" spans="1:10" ht="20.25">
      <c r="A667" s="785"/>
      <c r="B667" s="786"/>
      <c r="C667" s="787"/>
      <c r="D667" s="788"/>
      <c r="E667" s="1069"/>
      <c r="F667" s="1057"/>
      <c r="G667" s="1057"/>
      <c r="H667" s="791"/>
      <c r="J667" s="1060"/>
    </row>
    <row r="668" spans="1:10" ht="20.25">
      <c r="A668" s="785"/>
      <c r="B668" s="786"/>
      <c r="C668" s="787"/>
      <c r="D668" s="788"/>
      <c r="E668" s="1069"/>
      <c r="F668" s="1057"/>
      <c r="G668" s="1057"/>
      <c r="H668" s="791"/>
      <c r="J668" s="1060"/>
    </row>
    <row r="669" spans="1:10" ht="20.25">
      <c r="A669" s="785"/>
      <c r="B669" s="786"/>
      <c r="C669" s="787"/>
      <c r="D669" s="788"/>
      <c r="E669" s="1069"/>
      <c r="F669" s="1057"/>
      <c r="G669" s="1057"/>
      <c r="H669" s="791"/>
      <c r="J669" s="1060"/>
    </row>
    <row r="670" spans="1:10" ht="20.25">
      <c r="A670" s="785"/>
      <c r="B670" s="786"/>
      <c r="C670" s="787"/>
      <c r="D670" s="788"/>
      <c r="E670" s="1069"/>
      <c r="F670" s="1057"/>
      <c r="G670" s="1057"/>
      <c r="H670" s="791"/>
      <c r="J670" s="1060"/>
    </row>
    <row r="671" spans="1:10" ht="20.25">
      <c r="A671" s="785"/>
      <c r="B671" s="786"/>
      <c r="C671" s="787"/>
      <c r="D671" s="788"/>
      <c r="E671" s="1069"/>
      <c r="F671" s="1057"/>
      <c r="G671" s="1057"/>
      <c r="H671" s="791"/>
      <c r="J671" s="1060"/>
    </row>
    <row r="672" spans="1:10" ht="20.25">
      <c r="A672" s="785"/>
      <c r="B672" s="786"/>
      <c r="C672" s="787"/>
      <c r="D672" s="788"/>
      <c r="E672" s="1069"/>
      <c r="F672" s="1057"/>
      <c r="G672" s="1057"/>
      <c r="H672" s="791"/>
      <c r="J672" s="1060"/>
    </row>
    <row r="673" spans="1:10" ht="20.25">
      <c r="A673" s="785"/>
      <c r="B673" s="786"/>
      <c r="C673" s="787"/>
      <c r="D673" s="788"/>
      <c r="E673" s="1069"/>
      <c r="F673" s="1057"/>
      <c r="G673" s="1057"/>
      <c r="H673" s="791"/>
      <c r="J673" s="1060"/>
    </row>
    <row r="674" spans="1:10" ht="20.25">
      <c r="A674" s="785"/>
      <c r="B674" s="786"/>
      <c r="C674" s="787"/>
      <c r="D674" s="788"/>
      <c r="E674" s="1069"/>
      <c r="F674" s="1057"/>
      <c r="G674" s="1057"/>
      <c r="H674" s="791"/>
      <c r="J674" s="1060"/>
    </row>
    <row r="675" spans="1:10" ht="20.25">
      <c r="A675" s="785"/>
      <c r="B675" s="786"/>
      <c r="C675" s="787"/>
      <c r="D675" s="788"/>
      <c r="E675" s="1069"/>
      <c r="F675" s="1057"/>
      <c r="G675" s="1057"/>
      <c r="H675" s="791"/>
      <c r="J675" s="1060"/>
    </row>
    <row r="676" spans="1:10" ht="20.25">
      <c r="A676" s="785"/>
      <c r="B676" s="786"/>
      <c r="C676" s="787"/>
      <c r="D676" s="788"/>
      <c r="E676" s="1069"/>
      <c r="F676" s="1057"/>
      <c r="G676" s="1057"/>
      <c r="H676" s="791"/>
      <c r="J676" s="1060"/>
    </row>
    <row r="677" spans="1:10" ht="20.25">
      <c r="A677" s="785"/>
      <c r="B677" s="786"/>
      <c r="C677" s="787"/>
      <c r="D677" s="788"/>
      <c r="E677" s="1069"/>
      <c r="F677" s="1057"/>
      <c r="G677" s="1057"/>
      <c r="H677" s="791"/>
      <c r="J677" s="1060"/>
    </row>
    <row r="678" spans="1:10" ht="20.25">
      <c r="A678" s="785"/>
      <c r="B678" s="786"/>
      <c r="C678" s="787"/>
      <c r="D678" s="788"/>
      <c r="E678" s="1069"/>
      <c r="F678" s="1057"/>
      <c r="G678" s="1057"/>
      <c r="H678" s="791"/>
      <c r="J678" s="1060"/>
    </row>
    <row r="679" spans="1:10" ht="20.25">
      <c r="A679" s="785"/>
      <c r="B679" s="786"/>
      <c r="C679" s="787"/>
      <c r="D679" s="788"/>
      <c r="E679" s="1069"/>
      <c r="F679" s="1057"/>
      <c r="G679" s="1057"/>
      <c r="H679" s="791"/>
      <c r="J679" s="1060"/>
    </row>
    <row r="680" spans="1:10" ht="20.25">
      <c r="A680" s="785"/>
      <c r="B680" s="786"/>
      <c r="C680" s="787"/>
      <c r="D680" s="788"/>
      <c r="E680" s="1069"/>
      <c r="F680" s="1057"/>
      <c r="G680" s="1057"/>
      <c r="H680" s="791"/>
      <c r="J680" s="1060"/>
    </row>
    <row r="681" spans="1:10" ht="20.25">
      <c r="A681" s="785"/>
      <c r="B681" s="786"/>
      <c r="C681" s="787"/>
      <c r="D681" s="788"/>
      <c r="E681" s="1069"/>
      <c r="F681" s="1057"/>
      <c r="G681" s="1057"/>
      <c r="H681" s="791"/>
      <c r="J681" s="1060"/>
    </row>
    <row r="682" spans="1:10" ht="20.25">
      <c r="A682" s="785"/>
      <c r="B682" s="786"/>
      <c r="C682" s="787"/>
      <c r="D682" s="788"/>
      <c r="E682" s="1069"/>
      <c r="F682" s="1057"/>
      <c r="G682" s="1057"/>
      <c r="H682" s="791"/>
      <c r="J682" s="1060"/>
    </row>
    <row r="683" spans="1:10" ht="20.25">
      <c r="A683" s="785"/>
      <c r="B683" s="786"/>
      <c r="C683" s="787"/>
      <c r="D683" s="788"/>
      <c r="E683" s="1069"/>
      <c r="F683" s="1057"/>
      <c r="G683" s="1057"/>
      <c r="H683" s="791"/>
      <c r="J683" s="1060"/>
    </row>
    <row r="684" spans="1:10" ht="20.25">
      <c r="A684" s="785"/>
      <c r="B684" s="786"/>
      <c r="C684" s="787"/>
      <c r="D684" s="788"/>
      <c r="E684" s="1069"/>
      <c r="F684" s="1057"/>
      <c r="G684" s="1057"/>
      <c r="H684" s="791"/>
      <c r="J684" s="1060"/>
    </row>
    <row r="685" spans="1:10" ht="20.25">
      <c r="A685" s="785"/>
      <c r="B685" s="786"/>
      <c r="C685" s="787"/>
      <c r="D685" s="788"/>
      <c r="E685" s="1069"/>
      <c r="F685" s="1057"/>
      <c r="G685" s="1057"/>
      <c r="H685" s="791"/>
      <c r="J685" s="1060"/>
    </row>
    <row r="686" spans="1:10" ht="20.25">
      <c r="A686" s="785"/>
      <c r="B686" s="786"/>
      <c r="C686" s="787"/>
      <c r="D686" s="788"/>
      <c r="E686" s="1069"/>
      <c r="F686" s="1057"/>
      <c r="G686" s="1057"/>
      <c r="H686" s="791"/>
      <c r="J686" s="1060"/>
    </row>
    <row r="687" spans="1:10" ht="20.25">
      <c r="A687" s="785"/>
      <c r="B687" s="786"/>
      <c r="C687" s="787"/>
      <c r="D687" s="788"/>
      <c r="E687" s="1069"/>
      <c r="F687" s="1057"/>
      <c r="G687" s="1057"/>
      <c r="H687" s="791"/>
      <c r="J687" s="1060"/>
    </row>
    <row r="688" spans="1:10" ht="20.25">
      <c r="A688" s="785"/>
      <c r="B688" s="786"/>
      <c r="C688" s="787"/>
      <c r="D688" s="788"/>
      <c r="E688" s="1069"/>
      <c r="F688" s="1057"/>
      <c r="G688" s="1057"/>
      <c r="H688" s="791"/>
      <c r="J688" s="1060"/>
    </row>
    <row r="689" spans="1:10" ht="20.25">
      <c r="A689" s="785"/>
      <c r="B689" s="786"/>
      <c r="C689" s="787"/>
      <c r="D689" s="788"/>
      <c r="E689" s="1069"/>
      <c r="F689" s="1057"/>
      <c r="G689" s="1057"/>
      <c r="H689" s="791"/>
      <c r="J689" s="1060"/>
    </row>
    <row r="690" spans="1:10" ht="20.25">
      <c r="A690" s="785"/>
      <c r="B690" s="786"/>
      <c r="C690" s="787"/>
      <c r="D690" s="788"/>
      <c r="E690" s="1069"/>
      <c r="F690" s="1057"/>
      <c r="G690" s="1057"/>
      <c r="H690" s="791"/>
      <c r="J690" s="1060"/>
    </row>
    <row r="691" spans="1:10" ht="20.25">
      <c r="A691" s="785"/>
      <c r="B691" s="786"/>
      <c r="C691" s="787"/>
      <c r="D691" s="788"/>
      <c r="E691" s="1069"/>
      <c r="F691" s="1057"/>
      <c r="G691" s="1057"/>
      <c r="H691" s="791"/>
      <c r="J691" s="1060"/>
    </row>
    <row r="692" spans="1:10" ht="20.25">
      <c r="A692" s="785"/>
      <c r="B692" s="786"/>
      <c r="C692" s="787"/>
      <c r="D692" s="788"/>
      <c r="E692" s="1069"/>
      <c r="F692" s="1057"/>
      <c r="G692" s="1057"/>
      <c r="H692" s="791"/>
      <c r="J692" s="1060"/>
    </row>
    <row r="693" spans="1:10" ht="20.25">
      <c r="A693" s="785"/>
      <c r="B693" s="786"/>
      <c r="C693" s="787"/>
      <c r="D693" s="788"/>
      <c r="E693" s="1069"/>
      <c r="F693" s="1057"/>
      <c r="G693" s="1057"/>
      <c r="H693" s="791"/>
      <c r="J693" s="1060"/>
    </row>
    <row r="694" spans="1:10" ht="20.25">
      <c r="A694" s="785"/>
      <c r="B694" s="786"/>
      <c r="C694" s="787"/>
      <c r="D694" s="788"/>
      <c r="E694" s="1069"/>
      <c r="F694" s="1057"/>
      <c r="G694" s="1057"/>
      <c r="H694" s="791"/>
      <c r="J694" s="1060"/>
    </row>
    <row r="695" spans="1:10" ht="20.25">
      <c r="A695" s="785"/>
      <c r="B695" s="786"/>
      <c r="C695" s="787"/>
      <c r="D695" s="788"/>
      <c r="E695" s="1069"/>
      <c r="F695" s="1057"/>
      <c r="G695" s="1057"/>
      <c r="H695" s="791"/>
      <c r="J695" s="1060"/>
    </row>
    <row r="696" spans="1:10" ht="20.25">
      <c r="A696" s="785"/>
      <c r="B696" s="786"/>
      <c r="C696" s="787"/>
      <c r="D696" s="788"/>
      <c r="E696" s="1069"/>
      <c r="F696" s="1057"/>
      <c r="G696" s="1057"/>
      <c r="H696" s="791"/>
      <c r="J696" s="1060"/>
    </row>
    <row r="697" spans="1:10" ht="20.25">
      <c r="A697" s="785"/>
      <c r="B697" s="786"/>
      <c r="C697" s="787"/>
      <c r="D697" s="788"/>
      <c r="E697" s="1069"/>
      <c r="F697" s="1057"/>
      <c r="G697" s="1057"/>
      <c r="H697" s="791"/>
      <c r="J697" s="1060"/>
    </row>
    <row r="698" spans="1:10" ht="20.25">
      <c r="A698" s="785"/>
      <c r="B698" s="786"/>
      <c r="C698" s="787"/>
      <c r="D698" s="788"/>
      <c r="E698" s="1069"/>
      <c r="F698" s="1057"/>
      <c r="G698" s="1057"/>
      <c r="H698" s="791"/>
      <c r="J698" s="1060"/>
    </row>
    <row r="699" spans="1:10" ht="20.25">
      <c r="A699" s="785"/>
      <c r="B699" s="786"/>
      <c r="C699" s="787"/>
      <c r="D699" s="788"/>
      <c r="E699" s="1069"/>
      <c r="F699" s="1057"/>
      <c r="G699" s="1057"/>
      <c r="H699" s="791"/>
      <c r="J699" s="1060"/>
    </row>
    <row r="700" spans="1:10" ht="20.25">
      <c r="A700" s="785"/>
      <c r="B700" s="786"/>
      <c r="C700" s="787"/>
      <c r="D700" s="788"/>
      <c r="E700" s="1069"/>
      <c r="F700" s="1057"/>
      <c r="G700" s="1057"/>
      <c r="H700" s="791"/>
      <c r="J700" s="1060"/>
    </row>
    <row r="701" spans="1:10" ht="20.25">
      <c r="A701" s="785"/>
      <c r="B701" s="786"/>
      <c r="C701" s="787"/>
      <c r="D701" s="788"/>
      <c r="E701" s="1069"/>
      <c r="F701" s="1057"/>
      <c r="G701" s="1057"/>
      <c r="H701" s="791"/>
      <c r="J701" s="1060"/>
    </row>
    <row r="702" spans="1:10" ht="20.25">
      <c r="A702" s="785"/>
      <c r="B702" s="786"/>
      <c r="C702" s="787"/>
      <c r="D702" s="788"/>
      <c r="E702" s="1069"/>
      <c r="F702" s="1057"/>
      <c r="G702" s="1057"/>
      <c r="H702" s="791"/>
      <c r="J702" s="1060"/>
    </row>
    <row r="703" spans="1:10" ht="20.25">
      <c r="A703" s="785"/>
      <c r="B703" s="786"/>
      <c r="C703" s="787"/>
      <c r="D703" s="788"/>
      <c r="E703" s="1069"/>
      <c r="F703" s="1057"/>
      <c r="G703" s="1057"/>
      <c r="H703" s="791"/>
      <c r="J703" s="1060"/>
    </row>
    <row r="704" spans="1:10" ht="20.25">
      <c r="A704" s="785"/>
      <c r="B704" s="786"/>
      <c r="C704" s="787"/>
      <c r="D704" s="788"/>
      <c r="E704" s="1069"/>
      <c r="F704" s="1057"/>
      <c r="G704" s="1057"/>
      <c r="H704" s="791"/>
      <c r="J704" s="1060"/>
    </row>
    <row r="705" spans="1:10" ht="20.25">
      <c r="A705" s="785"/>
      <c r="B705" s="786"/>
      <c r="C705" s="787"/>
      <c r="D705" s="788"/>
      <c r="E705" s="1069"/>
      <c r="F705" s="1057"/>
      <c r="G705" s="1057"/>
      <c r="H705" s="791"/>
      <c r="J705" s="1060"/>
    </row>
    <row r="706" spans="1:10" ht="20.25">
      <c r="A706" s="785"/>
      <c r="B706" s="786"/>
      <c r="C706" s="787"/>
      <c r="D706" s="788"/>
      <c r="E706" s="1069"/>
      <c r="F706" s="1057"/>
      <c r="G706" s="1057"/>
      <c r="H706" s="791"/>
      <c r="J706" s="1060"/>
    </row>
    <row r="707" spans="1:10" ht="20.25">
      <c r="A707" s="785"/>
      <c r="B707" s="786"/>
      <c r="C707" s="787"/>
      <c r="D707" s="788"/>
      <c r="E707" s="1069"/>
      <c r="F707" s="1057"/>
      <c r="G707" s="1057"/>
      <c r="H707" s="791"/>
      <c r="J707" s="1060"/>
    </row>
    <row r="708" spans="1:10" ht="20.25">
      <c r="A708" s="785"/>
      <c r="B708" s="786"/>
      <c r="C708" s="787"/>
      <c r="D708" s="788"/>
      <c r="E708" s="1069"/>
      <c r="F708" s="1057"/>
      <c r="G708" s="1057"/>
      <c r="H708" s="791"/>
      <c r="J708" s="1060"/>
    </row>
    <row r="709" spans="1:10" ht="20.25">
      <c r="A709" s="785"/>
      <c r="B709" s="786"/>
      <c r="C709" s="787"/>
      <c r="D709" s="788"/>
      <c r="E709" s="1069"/>
      <c r="F709" s="1057"/>
      <c r="G709" s="1057"/>
      <c r="H709" s="791"/>
      <c r="J709" s="1060"/>
    </row>
    <row r="710" spans="1:10" ht="20.25">
      <c r="A710" s="785"/>
      <c r="B710" s="786"/>
      <c r="C710" s="787"/>
      <c r="D710" s="788"/>
      <c r="E710" s="1069"/>
      <c r="F710" s="1057"/>
      <c r="G710" s="1057"/>
      <c r="H710" s="791"/>
      <c r="J710" s="1060"/>
    </row>
    <row r="711" spans="1:10" ht="20.25">
      <c r="A711" s="785"/>
      <c r="B711" s="786"/>
      <c r="C711" s="787"/>
      <c r="D711" s="788"/>
      <c r="E711" s="1069"/>
      <c r="F711" s="1057"/>
      <c r="G711" s="1057"/>
      <c r="H711" s="791"/>
      <c r="J711" s="1060"/>
    </row>
    <row r="712" spans="1:10" ht="20.25">
      <c r="A712" s="785"/>
      <c r="B712" s="786"/>
      <c r="C712" s="787"/>
      <c r="D712" s="788"/>
      <c r="E712" s="1069"/>
      <c r="F712" s="1057"/>
      <c r="G712" s="1057"/>
      <c r="H712" s="791"/>
      <c r="J712" s="1060"/>
    </row>
    <row r="713" spans="1:10" ht="20.25">
      <c r="A713" s="785"/>
      <c r="B713" s="786"/>
      <c r="C713" s="787"/>
      <c r="D713" s="788"/>
      <c r="E713" s="1069"/>
      <c r="F713" s="1057"/>
      <c r="G713" s="1057"/>
      <c r="H713" s="791"/>
      <c r="J713" s="1060"/>
    </row>
    <row r="714" spans="1:10" ht="20.25">
      <c r="A714" s="785"/>
      <c r="B714" s="786"/>
      <c r="C714" s="787"/>
      <c r="D714" s="788"/>
      <c r="E714" s="1069"/>
      <c r="F714" s="1057"/>
      <c r="G714" s="1057"/>
      <c r="H714" s="791"/>
      <c r="J714" s="1060"/>
    </row>
    <row r="715" spans="1:10" ht="20.25">
      <c r="A715" s="785"/>
      <c r="B715" s="786"/>
      <c r="C715" s="787"/>
      <c r="D715" s="788"/>
      <c r="E715" s="1069"/>
      <c r="F715" s="1057"/>
      <c r="G715" s="1057"/>
      <c r="H715" s="791"/>
      <c r="J715" s="1060"/>
    </row>
    <row r="716" spans="1:10" ht="20.25">
      <c r="A716" s="785"/>
      <c r="B716" s="786"/>
      <c r="C716" s="787"/>
      <c r="D716" s="788"/>
      <c r="E716" s="1069"/>
      <c r="F716" s="1057"/>
      <c r="G716" s="1057"/>
      <c r="H716" s="791"/>
      <c r="J716" s="1060"/>
    </row>
    <row r="717" spans="1:10" ht="20.25">
      <c r="A717" s="785"/>
      <c r="B717" s="786"/>
      <c r="C717" s="787"/>
      <c r="D717" s="788"/>
      <c r="E717" s="1069"/>
      <c r="F717" s="1057"/>
      <c r="G717" s="1057"/>
      <c r="H717" s="791"/>
      <c r="J717" s="1060"/>
    </row>
    <row r="718" spans="1:10" ht="20.25">
      <c r="A718" s="785"/>
      <c r="B718" s="786"/>
      <c r="C718" s="787"/>
      <c r="D718" s="788"/>
      <c r="E718" s="1069"/>
      <c r="F718" s="1057"/>
      <c r="G718" s="1057"/>
      <c r="H718" s="791"/>
      <c r="J718" s="1060"/>
    </row>
    <row r="719" spans="1:10" ht="20.25">
      <c r="A719" s="785"/>
      <c r="B719" s="786"/>
      <c r="C719" s="787"/>
      <c r="D719" s="788"/>
      <c r="E719" s="1069"/>
      <c r="F719" s="1057"/>
      <c r="G719" s="1057"/>
      <c r="H719" s="791"/>
      <c r="J719" s="1060"/>
    </row>
    <row r="720" spans="1:10" ht="20.25">
      <c r="A720" s="785"/>
      <c r="B720" s="786"/>
      <c r="C720" s="787"/>
      <c r="D720" s="788"/>
      <c r="E720" s="1069"/>
      <c r="F720" s="1057"/>
      <c r="G720" s="1057"/>
      <c r="H720" s="791"/>
      <c r="J720" s="1060"/>
    </row>
    <row r="721" spans="1:10" ht="20.25">
      <c r="A721" s="785"/>
      <c r="B721" s="786"/>
      <c r="C721" s="787"/>
      <c r="D721" s="788"/>
      <c r="E721" s="1069"/>
      <c r="F721" s="1057"/>
      <c r="G721" s="1057"/>
      <c r="H721" s="791"/>
      <c r="J721" s="1060"/>
    </row>
    <row r="722" spans="1:10" ht="20.25">
      <c r="A722" s="785"/>
      <c r="B722" s="786"/>
      <c r="C722" s="787"/>
      <c r="D722" s="788"/>
      <c r="E722" s="1069"/>
      <c r="F722" s="1057"/>
      <c r="G722" s="1057"/>
      <c r="H722" s="791"/>
      <c r="J722" s="1060"/>
    </row>
    <row r="723" spans="1:10" ht="20.25">
      <c r="A723" s="785"/>
      <c r="B723" s="786"/>
      <c r="C723" s="787"/>
      <c r="D723" s="788"/>
      <c r="E723" s="1069"/>
      <c r="F723" s="1057"/>
      <c r="G723" s="1057"/>
      <c r="H723" s="791"/>
      <c r="J723" s="1060"/>
    </row>
    <row r="724" spans="1:10" ht="20.25">
      <c r="A724" s="785"/>
      <c r="B724" s="786"/>
      <c r="C724" s="787"/>
      <c r="D724" s="788"/>
      <c r="E724" s="1069"/>
      <c r="F724" s="1057"/>
      <c r="G724" s="1057"/>
      <c r="H724" s="791"/>
      <c r="J724" s="1060"/>
    </row>
    <row r="725" spans="1:10" ht="20.25">
      <c r="A725" s="785"/>
      <c r="B725" s="786"/>
      <c r="C725" s="787"/>
      <c r="D725" s="788"/>
      <c r="E725" s="1069"/>
      <c r="F725" s="1057"/>
      <c r="G725" s="1057"/>
      <c r="H725" s="791"/>
      <c r="J725" s="1060"/>
    </row>
    <row r="726" spans="1:10" ht="20.25">
      <c r="A726" s="785"/>
      <c r="B726" s="786"/>
      <c r="C726" s="787"/>
      <c r="D726" s="788"/>
      <c r="E726" s="1069"/>
      <c r="F726" s="1057"/>
      <c r="G726" s="1057"/>
      <c r="H726" s="791"/>
      <c r="J726" s="1060"/>
    </row>
    <row r="727" spans="1:10" ht="20.25">
      <c r="A727" s="785"/>
      <c r="B727" s="786"/>
      <c r="C727" s="787"/>
      <c r="D727" s="788"/>
      <c r="E727" s="1069"/>
      <c r="F727" s="1057"/>
      <c r="G727" s="1057"/>
      <c r="H727" s="791"/>
      <c r="J727" s="1060"/>
    </row>
    <row r="728" spans="1:10" ht="20.25">
      <c r="A728" s="785"/>
      <c r="B728" s="786"/>
      <c r="C728" s="787"/>
      <c r="D728" s="788"/>
      <c r="E728" s="1069"/>
      <c r="F728" s="1057"/>
      <c r="G728" s="1057"/>
      <c r="H728" s="791"/>
      <c r="J728" s="1060"/>
    </row>
    <row r="729" spans="1:10" ht="20.25">
      <c r="A729" s="785"/>
      <c r="B729" s="786"/>
      <c r="C729" s="787"/>
      <c r="D729" s="788"/>
      <c r="E729" s="1069"/>
      <c r="F729" s="1057"/>
      <c r="G729" s="1057"/>
      <c r="H729" s="791"/>
      <c r="J729" s="1060"/>
    </row>
    <row r="730" spans="1:10" ht="20.25">
      <c r="A730" s="785"/>
      <c r="B730" s="786"/>
      <c r="C730" s="787"/>
      <c r="D730" s="788"/>
      <c r="E730" s="1069"/>
      <c r="F730" s="1057"/>
      <c r="G730" s="1057"/>
      <c r="H730" s="791"/>
      <c r="J730" s="1060"/>
    </row>
    <row r="731" spans="1:10" ht="20.25">
      <c r="A731" s="785"/>
      <c r="B731" s="786"/>
      <c r="C731" s="787"/>
      <c r="D731" s="788"/>
      <c r="E731" s="1069"/>
      <c r="F731" s="1057"/>
      <c r="G731" s="1057"/>
      <c r="H731" s="791"/>
      <c r="J731" s="1060"/>
    </row>
    <row r="732" spans="1:10" ht="20.25">
      <c r="A732" s="785"/>
      <c r="B732" s="786"/>
      <c r="C732" s="787"/>
      <c r="D732" s="788"/>
      <c r="E732" s="1069"/>
      <c r="F732" s="1057"/>
      <c r="G732" s="1057"/>
      <c r="H732" s="791"/>
      <c r="J732" s="1060"/>
    </row>
    <row r="733" spans="1:10" ht="20.25">
      <c r="A733" s="785"/>
      <c r="B733" s="786"/>
      <c r="C733" s="787"/>
      <c r="D733" s="788"/>
      <c r="E733" s="1069"/>
      <c r="F733" s="1057"/>
      <c r="G733" s="1057"/>
      <c r="H733" s="791"/>
      <c r="J733" s="1060"/>
    </row>
    <row r="734" spans="1:10" ht="20.25">
      <c r="A734" s="785"/>
      <c r="B734" s="786"/>
      <c r="C734" s="787"/>
      <c r="D734" s="788"/>
      <c r="E734" s="1069"/>
      <c r="F734" s="1057"/>
      <c r="G734" s="1057"/>
      <c r="H734" s="791"/>
      <c r="J734" s="1060"/>
    </row>
    <row r="735" spans="1:10" ht="20.25">
      <c r="A735" s="785"/>
      <c r="B735" s="786"/>
      <c r="C735" s="787"/>
      <c r="D735" s="788"/>
      <c r="E735" s="1069"/>
      <c r="F735" s="1057"/>
      <c r="G735" s="1057"/>
      <c r="H735" s="791"/>
      <c r="J735" s="1060"/>
    </row>
    <row r="736" spans="1:10" ht="20.25">
      <c r="A736" s="785"/>
      <c r="B736" s="786"/>
      <c r="C736" s="787"/>
      <c r="D736" s="788"/>
      <c r="E736" s="1069"/>
      <c r="F736" s="1057"/>
      <c r="G736" s="1057"/>
      <c r="H736" s="791"/>
      <c r="J736" s="1060"/>
    </row>
    <row r="737" spans="1:10" ht="20.25">
      <c r="A737" s="785"/>
      <c r="B737" s="786"/>
      <c r="C737" s="787"/>
      <c r="D737" s="788"/>
      <c r="E737" s="1069"/>
      <c r="F737" s="1057"/>
      <c r="G737" s="1057"/>
      <c r="H737" s="791"/>
      <c r="J737" s="1060"/>
    </row>
    <row r="738" spans="1:10" ht="20.25">
      <c r="A738" s="785"/>
      <c r="B738" s="786"/>
      <c r="C738" s="787"/>
      <c r="D738" s="788"/>
      <c r="E738" s="1069"/>
      <c r="F738" s="1057"/>
      <c r="G738" s="1057"/>
      <c r="H738" s="791"/>
      <c r="J738" s="1060"/>
    </row>
    <row r="739" spans="1:10" ht="20.25">
      <c r="A739" s="785"/>
      <c r="B739" s="786"/>
      <c r="C739" s="787"/>
      <c r="D739" s="788"/>
      <c r="E739" s="1069"/>
      <c r="F739" s="1057"/>
      <c r="G739" s="1057"/>
      <c r="H739" s="791"/>
      <c r="J739" s="1060"/>
    </row>
    <row r="740" spans="1:10" ht="20.25">
      <c r="A740" s="785"/>
      <c r="B740" s="786"/>
      <c r="C740" s="787"/>
      <c r="D740" s="788"/>
      <c r="E740" s="1069"/>
      <c r="F740" s="1057"/>
      <c r="G740" s="1057"/>
      <c r="H740" s="791"/>
      <c r="J740" s="1060"/>
    </row>
    <row r="741" spans="1:10" ht="20.25">
      <c r="A741" s="785"/>
      <c r="B741" s="786"/>
      <c r="C741" s="787"/>
      <c r="D741" s="788"/>
      <c r="E741" s="1069"/>
      <c r="F741" s="1057"/>
      <c r="G741" s="1057"/>
      <c r="H741" s="791"/>
      <c r="J741" s="1060"/>
    </row>
    <row r="742" spans="1:10" ht="20.25">
      <c r="A742" s="785"/>
      <c r="B742" s="786"/>
      <c r="C742" s="787"/>
      <c r="D742" s="788"/>
      <c r="E742" s="1069"/>
      <c r="F742" s="1057"/>
      <c r="G742" s="1057"/>
      <c r="H742" s="791"/>
      <c r="J742" s="1060"/>
    </row>
    <row r="743" spans="1:10" ht="20.25">
      <c r="A743" s="785"/>
      <c r="B743" s="786"/>
      <c r="C743" s="787"/>
      <c r="D743" s="788"/>
      <c r="E743" s="1069"/>
      <c r="F743" s="1057"/>
      <c r="G743" s="1057"/>
      <c r="H743" s="791"/>
      <c r="J743" s="1060"/>
    </row>
    <row r="744" spans="1:10" ht="20.25">
      <c r="A744" s="785"/>
      <c r="B744" s="786"/>
      <c r="C744" s="787"/>
      <c r="D744" s="788"/>
      <c r="E744" s="1069"/>
      <c r="F744" s="1057"/>
      <c r="G744" s="1057"/>
      <c r="H744" s="791"/>
      <c r="J744" s="1060"/>
    </row>
    <row r="745" spans="1:10" ht="20.25">
      <c r="A745" s="785"/>
      <c r="B745" s="786"/>
      <c r="C745" s="787"/>
      <c r="D745" s="788"/>
      <c r="E745" s="1069"/>
      <c r="F745" s="1057"/>
      <c r="G745" s="1057"/>
      <c r="H745" s="791"/>
      <c r="J745" s="1060"/>
    </row>
    <row r="746" spans="1:10" ht="20.25">
      <c r="A746" s="785"/>
      <c r="B746" s="786"/>
      <c r="C746" s="787"/>
      <c r="D746" s="788"/>
      <c r="E746" s="1069"/>
      <c r="F746" s="1057"/>
      <c r="G746" s="1057"/>
      <c r="H746" s="791"/>
      <c r="J746" s="1060"/>
    </row>
    <row r="747" spans="1:10" ht="20.25">
      <c r="A747" s="785"/>
      <c r="B747" s="786"/>
      <c r="C747" s="787"/>
      <c r="D747" s="788"/>
      <c r="E747" s="1069"/>
      <c r="F747" s="1057"/>
      <c r="G747" s="1057"/>
      <c r="H747" s="791"/>
      <c r="J747" s="1060"/>
    </row>
    <row r="748" spans="1:10" ht="20.25">
      <c r="A748" s="785"/>
      <c r="B748" s="786"/>
      <c r="C748" s="787"/>
      <c r="D748" s="788"/>
      <c r="E748" s="1069"/>
      <c r="F748" s="1057"/>
      <c r="G748" s="1057"/>
      <c r="H748" s="791"/>
      <c r="J748" s="1060"/>
    </row>
    <row r="749" spans="1:10" ht="20.25">
      <c r="A749" s="785"/>
      <c r="B749" s="786"/>
      <c r="C749" s="787"/>
      <c r="D749" s="788"/>
      <c r="E749" s="1069"/>
      <c r="F749" s="1057"/>
      <c r="G749" s="1057"/>
      <c r="H749" s="791"/>
      <c r="J749" s="1060"/>
    </row>
    <row r="750" spans="1:10" ht="20.25">
      <c r="A750" s="785"/>
      <c r="B750" s="786"/>
      <c r="C750" s="787"/>
      <c r="D750" s="788"/>
      <c r="E750" s="1069"/>
      <c r="F750" s="1057"/>
      <c r="G750" s="1057"/>
      <c r="H750" s="791"/>
      <c r="J750" s="1060"/>
    </row>
    <row r="751" spans="1:10" ht="20.25">
      <c r="A751" s="785"/>
      <c r="B751" s="786"/>
      <c r="C751" s="787"/>
      <c r="D751" s="788"/>
      <c r="E751" s="1069"/>
      <c r="F751" s="1057"/>
      <c r="G751" s="1057"/>
      <c r="H751" s="791"/>
      <c r="J751" s="1060"/>
    </row>
    <row r="752" spans="1:10" ht="20.25">
      <c r="A752" s="785"/>
      <c r="B752" s="786"/>
      <c r="C752" s="787"/>
      <c r="D752" s="788"/>
      <c r="E752" s="1069"/>
      <c r="F752" s="1057"/>
      <c r="G752" s="1057"/>
      <c r="H752" s="791"/>
      <c r="J752" s="1060"/>
    </row>
    <row r="753" spans="1:10" ht="20.25">
      <c r="A753" s="785"/>
      <c r="B753" s="786"/>
      <c r="C753" s="787"/>
      <c r="D753" s="788"/>
      <c r="E753" s="1069"/>
      <c r="F753" s="1057"/>
      <c r="G753" s="1057"/>
      <c r="H753" s="791"/>
      <c r="J753" s="1060"/>
    </row>
    <row r="754" spans="1:10" ht="20.25">
      <c r="A754" s="785"/>
      <c r="B754" s="786"/>
      <c r="C754" s="787"/>
      <c r="D754" s="788"/>
      <c r="E754" s="1069"/>
      <c r="F754" s="1057"/>
      <c r="G754" s="1057"/>
      <c r="H754" s="791"/>
      <c r="J754" s="1060"/>
    </row>
    <row r="755" spans="1:10" ht="20.25">
      <c r="A755" s="785"/>
      <c r="B755" s="786"/>
      <c r="C755" s="787"/>
      <c r="D755" s="788"/>
      <c r="E755" s="1069"/>
      <c r="F755" s="1057"/>
      <c r="G755" s="1057"/>
      <c r="H755" s="791"/>
      <c r="J755" s="1060"/>
    </row>
    <row r="756" spans="1:10" ht="20.25">
      <c r="A756" s="785"/>
      <c r="B756" s="786"/>
      <c r="C756" s="787"/>
      <c r="D756" s="788"/>
      <c r="E756" s="1069"/>
      <c r="F756" s="1057"/>
      <c r="G756" s="1057"/>
      <c r="H756" s="791"/>
      <c r="J756" s="1060"/>
    </row>
    <row r="757" spans="1:10" ht="20.25">
      <c r="A757" s="785"/>
      <c r="B757" s="786"/>
      <c r="C757" s="787"/>
      <c r="D757" s="788"/>
      <c r="E757" s="1069"/>
      <c r="F757" s="1057"/>
      <c r="G757" s="1057"/>
      <c r="H757" s="791"/>
      <c r="J757" s="1060"/>
    </row>
    <row r="758" spans="1:10" ht="20.25">
      <c r="A758" s="785"/>
      <c r="B758" s="786"/>
      <c r="C758" s="787"/>
      <c r="D758" s="788"/>
      <c r="E758" s="1069"/>
      <c r="F758" s="1057"/>
      <c r="G758" s="1057"/>
      <c r="H758" s="791"/>
      <c r="J758" s="1060"/>
    </row>
    <row r="759" spans="1:10" ht="20.25">
      <c r="A759" s="785"/>
      <c r="B759" s="786"/>
      <c r="C759" s="787"/>
      <c r="D759" s="788"/>
      <c r="E759" s="1069"/>
      <c r="F759" s="1057"/>
      <c r="G759" s="1057"/>
      <c r="H759" s="791"/>
      <c r="J759" s="1060"/>
    </row>
    <row r="760" spans="1:10" ht="20.25">
      <c r="A760" s="785"/>
      <c r="B760" s="786"/>
      <c r="C760" s="787"/>
      <c r="D760" s="788"/>
      <c r="E760" s="1069"/>
      <c r="F760" s="1057"/>
      <c r="G760" s="1057"/>
      <c r="H760" s="791"/>
      <c r="J760" s="1060"/>
    </row>
    <row r="761" spans="1:10" ht="20.25">
      <c r="A761" s="785"/>
      <c r="B761" s="786"/>
      <c r="C761" s="787"/>
      <c r="D761" s="788"/>
      <c r="E761" s="1069"/>
      <c r="F761" s="1057"/>
      <c r="G761" s="1057"/>
      <c r="H761" s="791"/>
      <c r="J761" s="1060"/>
    </row>
    <row r="762" spans="1:10" ht="20.25">
      <c r="A762" s="785"/>
      <c r="B762" s="786"/>
      <c r="C762" s="787"/>
      <c r="D762" s="788"/>
      <c r="E762" s="1069"/>
      <c r="F762" s="1057"/>
      <c r="G762" s="1057"/>
      <c r="H762" s="791"/>
      <c r="J762" s="1060"/>
    </row>
    <row r="763" spans="1:10" ht="20.25">
      <c r="A763" s="785"/>
      <c r="B763" s="786"/>
      <c r="C763" s="787"/>
      <c r="D763" s="788"/>
      <c r="E763" s="1069"/>
      <c r="F763" s="1057"/>
      <c r="G763" s="1057"/>
      <c r="H763" s="791"/>
      <c r="J763" s="1060"/>
    </row>
    <row r="764" spans="1:10" ht="20.25">
      <c r="A764" s="785"/>
      <c r="B764" s="786"/>
      <c r="C764" s="787"/>
      <c r="D764" s="788"/>
      <c r="E764" s="1069"/>
      <c r="F764" s="1057"/>
      <c r="G764" s="1057"/>
      <c r="H764" s="791"/>
      <c r="J764" s="1060"/>
    </row>
    <row r="765" spans="1:10" ht="20.25">
      <c r="A765" s="785"/>
      <c r="B765" s="786"/>
      <c r="C765" s="787"/>
      <c r="D765" s="788"/>
      <c r="E765" s="1069"/>
      <c r="F765" s="1057"/>
      <c r="G765" s="1057"/>
      <c r="H765" s="791"/>
      <c r="J765" s="1060"/>
    </row>
    <row r="766" spans="1:10" ht="20.25">
      <c r="A766" s="785"/>
      <c r="B766" s="786"/>
      <c r="C766" s="787"/>
      <c r="D766" s="788"/>
      <c r="E766" s="1069"/>
      <c r="F766" s="1057"/>
      <c r="G766" s="1057"/>
      <c r="H766" s="791"/>
      <c r="J766" s="1060"/>
    </row>
    <row r="767" spans="1:10" ht="20.25">
      <c r="A767" s="785"/>
      <c r="B767" s="786"/>
      <c r="C767" s="787"/>
      <c r="D767" s="788"/>
      <c r="E767" s="1069"/>
      <c r="F767" s="1057"/>
      <c r="G767" s="1057"/>
      <c r="H767" s="791"/>
      <c r="J767" s="1060"/>
    </row>
    <row r="768" spans="1:10" ht="20.25">
      <c r="A768" s="785"/>
      <c r="B768" s="786"/>
      <c r="C768" s="787"/>
      <c r="D768" s="788"/>
      <c r="E768" s="1069"/>
      <c r="F768" s="1057"/>
      <c r="G768" s="1057"/>
      <c r="H768" s="791"/>
      <c r="J768" s="1060"/>
    </row>
    <row r="769" spans="1:10" ht="20.25">
      <c r="A769" s="785"/>
      <c r="B769" s="786"/>
      <c r="C769" s="787"/>
      <c r="D769" s="788"/>
      <c r="E769" s="1069"/>
      <c r="F769" s="1057"/>
      <c r="G769" s="1057"/>
      <c r="H769" s="791"/>
      <c r="J769" s="1060"/>
    </row>
    <row r="770" spans="1:10" ht="20.25">
      <c r="A770" s="785"/>
      <c r="B770" s="786"/>
      <c r="C770" s="787"/>
      <c r="D770" s="788"/>
      <c r="E770" s="1069"/>
      <c r="F770" s="1057"/>
      <c r="G770" s="1057"/>
      <c r="H770" s="791"/>
      <c r="J770" s="1060"/>
    </row>
    <row r="771" spans="1:10" ht="20.25">
      <c r="A771" s="785"/>
      <c r="B771" s="786"/>
      <c r="C771" s="787"/>
      <c r="D771" s="788"/>
      <c r="E771" s="1069"/>
      <c r="F771" s="1057"/>
      <c r="G771" s="1057"/>
      <c r="H771" s="791"/>
      <c r="J771" s="1060"/>
    </row>
    <row r="772" spans="1:10" ht="20.25">
      <c r="A772" s="785"/>
      <c r="B772" s="786"/>
      <c r="C772" s="787"/>
      <c r="D772" s="788"/>
      <c r="E772" s="1069"/>
      <c r="F772" s="1057"/>
      <c r="G772" s="1057"/>
      <c r="H772" s="791"/>
      <c r="J772" s="1060"/>
    </row>
    <row r="773" spans="1:10" ht="20.25">
      <c r="A773" s="785"/>
      <c r="B773" s="786"/>
      <c r="C773" s="787"/>
      <c r="D773" s="788"/>
      <c r="E773" s="1069"/>
      <c r="F773" s="1057"/>
      <c r="G773" s="1057"/>
      <c r="H773" s="791"/>
      <c r="J773" s="1060"/>
    </row>
    <row r="774" spans="1:10" ht="20.25">
      <c r="A774" s="785"/>
      <c r="B774" s="786"/>
      <c r="C774" s="787"/>
      <c r="D774" s="788"/>
      <c r="E774" s="1069"/>
      <c r="F774" s="1057"/>
      <c r="G774" s="1057"/>
      <c r="H774" s="791"/>
      <c r="J774" s="1060"/>
    </row>
    <row r="775" spans="1:10" ht="20.25">
      <c r="A775" s="785"/>
      <c r="B775" s="786"/>
      <c r="C775" s="787"/>
      <c r="D775" s="788"/>
      <c r="E775" s="1069"/>
      <c r="F775" s="1057"/>
      <c r="G775" s="1057"/>
      <c r="H775" s="791"/>
      <c r="J775" s="1060"/>
    </row>
    <row r="776" spans="1:10" ht="20.25">
      <c r="A776" s="785"/>
      <c r="B776" s="786"/>
      <c r="C776" s="787"/>
      <c r="D776" s="788"/>
      <c r="E776" s="1069"/>
      <c r="F776" s="1057"/>
      <c r="G776" s="1057"/>
      <c r="H776" s="791"/>
      <c r="J776" s="1060"/>
    </row>
    <row r="777" spans="1:10" ht="20.25">
      <c r="A777" s="785"/>
      <c r="B777" s="786"/>
      <c r="C777" s="787"/>
      <c r="D777" s="788"/>
      <c r="E777" s="1069"/>
      <c r="F777" s="1057"/>
      <c r="G777" s="1057"/>
      <c r="H777" s="791"/>
      <c r="J777" s="1060"/>
    </row>
    <row r="778" spans="1:10" ht="20.25">
      <c r="A778" s="785"/>
      <c r="B778" s="786"/>
      <c r="C778" s="787"/>
      <c r="D778" s="788"/>
      <c r="E778" s="1069"/>
      <c r="F778" s="1057"/>
      <c r="G778" s="1057"/>
      <c r="H778" s="791"/>
      <c r="J778" s="1060"/>
    </row>
    <row r="779" spans="1:10" ht="20.25">
      <c r="A779" s="785"/>
      <c r="B779" s="786"/>
      <c r="C779" s="787"/>
      <c r="D779" s="788"/>
      <c r="E779" s="1069"/>
      <c r="F779" s="1057"/>
      <c r="G779" s="1057"/>
      <c r="H779" s="791"/>
      <c r="J779" s="1060"/>
    </row>
    <row r="780" spans="1:10" ht="20.25">
      <c r="A780" s="785"/>
      <c r="B780" s="786"/>
      <c r="C780" s="787"/>
      <c r="D780" s="788"/>
      <c r="E780" s="1069"/>
      <c r="F780" s="1057"/>
      <c r="G780" s="1057"/>
      <c r="H780" s="791"/>
      <c r="J780" s="1060"/>
    </row>
    <row r="781" spans="1:10" ht="20.25">
      <c r="A781" s="785"/>
      <c r="B781" s="786"/>
      <c r="C781" s="787"/>
      <c r="D781" s="788"/>
      <c r="E781" s="1069"/>
      <c r="F781" s="1057"/>
      <c r="G781" s="1057"/>
      <c r="H781" s="791"/>
      <c r="J781" s="1060"/>
    </row>
    <row r="782" spans="1:10" ht="20.25">
      <c r="A782" s="785"/>
      <c r="B782" s="786"/>
      <c r="C782" s="787"/>
      <c r="D782" s="788"/>
      <c r="E782" s="1069"/>
      <c r="F782" s="1057"/>
      <c r="G782" s="1057"/>
      <c r="H782" s="791"/>
      <c r="J782" s="1060"/>
    </row>
    <row r="783" spans="1:10" ht="20.25">
      <c r="A783" s="785"/>
      <c r="B783" s="786"/>
      <c r="C783" s="787"/>
      <c r="D783" s="788"/>
      <c r="E783" s="1069"/>
      <c r="F783" s="1057"/>
      <c r="G783" s="1057"/>
      <c r="H783" s="791"/>
      <c r="J783" s="1060"/>
    </row>
    <row r="784" spans="1:10" ht="20.25">
      <c r="A784" s="785"/>
      <c r="B784" s="786"/>
      <c r="C784" s="787"/>
      <c r="D784" s="788"/>
      <c r="E784" s="1069"/>
      <c r="F784" s="1057"/>
      <c r="G784" s="1057"/>
      <c r="H784" s="791"/>
      <c r="J784" s="1060"/>
    </row>
    <row r="785" spans="1:10" ht="20.25">
      <c r="A785" s="785"/>
      <c r="B785" s="786"/>
      <c r="C785" s="787"/>
      <c r="D785" s="788"/>
      <c r="E785" s="1069"/>
      <c r="F785" s="1057"/>
      <c r="G785" s="1057"/>
      <c r="H785" s="791"/>
      <c r="J785" s="1060"/>
    </row>
    <row r="786" spans="1:10" ht="20.25">
      <c r="A786" s="785"/>
      <c r="B786" s="786"/>
      <c r="C786" s="787"/>
      <c r="D786" s="788"/>
      <c r="E786" s="1069"/>
      <c r="F786" s="1057"/>
      <c r="G786" s="1057"/>
      <c r="H786" s="791"/>
      <c r="J786" s="1060"/>
    </row>
    <row r="787" spans="1:10" ht="20.25">
      <c r="A787" s="785"/>
      <c r="B787" s="786"/>
      <c r="C787" s="787"/>
      <c r="D787" s="788"/>
      <c r="E787" s="1069"/>
      <c r="F787" s="1057"/>
      <c r="G787" s="1057"/>
      <c r="H787" s="791"/>
      <c r="J787" s="1060"/>
    </row>
    <row r="788" spans="1:10" ht="20.25">
      <c r="A788" s="785"/>
      <c r="B788" s="786"/>
      <c r="C788" s="787"/>
      <c r="D788" s="788"/>
      <c r="E788" s="1069"/>
      <c r="F788" s="1057"/>
      <c r="G788" s="1057"/>
      <c r="H788" s="791"/>
      <c r="J788" s="1060"/>
    </row>
    <row r="789" spans="1:10" ht="20.25">
      <c r="A789" s="785"/>
      <c r="B789" s="786"/>
      <c r="C789" s="787"/>
      <c r="D789" s="788"/>
      <c r="E789" s="1069"/>
      <c r="F789" s="1057"/>
      <c r="G789" s="1057"/>
      <c r="H789" s="791"/>
      <c r="J789" s="1060"/>
    </row>
    <row r="790" spans="1:10" ht="20.25">
      <c r="A790" s="785"/>
      <c r="B790" s="786"/>
      <c r="C790" s="787"/>
      <c r="D790" s="788"/>
      <c r="E790" s="1069"/>
      <c r="F790" s="1057"/>
      <c r="G790" s="1057"/>
      <c r="H790" s="791"/>
      <c r="J790" s="1060"/>
    </row>
    <row r="791" spans="1:10" ht="20.25">
      <c r="A791" s="785"/>
      <c r="B791" s="786"/>
      <c r="C791" s="787"/>
      <c r="D791" s="788"/>
      <c r="E791" s="1069"/>
      <c r="F791" s="1057"/>
      <c r="G791" s="1057"/>
      <c r="H791" s="791"/>
      <c r="J791" s="1060"/>
    </row>
    <row r="792" spans="1:10" ht="20.25">
      <c r="A792" s="785"/>
      <c r="B792" s="786"/>
      <c r="C792" s="787"/>
      <c r="D792" s="788"/>
      <c r="E792" s="1069"/>
      <c r="F792" s="1057"/>
      <c r="G792" s="1057"/>
      <c r="H792" s="791"/>
      <c r="J792" s="1060"/>
    </row>
    <row r="793" spans="1:10" ht="20.25">
      <c r="A793" s="785"/>
      <c r="B793" s="786"/>
      <c r="C793" s="787"/>
      <c r="D793" s="788"/>
      <c r="E793" s="1069"/>
      <c r="F793" s="1057"/>
      <c r="G793" s="1057"/>
      <c r="H793" s="791"/>
      <c r="J793" s="1060"/>
    </row>
    <row r="794" spans="1:10" ht="20.25">
      <c r="A794" s="785"/>
      <c r="B794" s="786"/>
      <c r="C794" s="787"/>
      <c r="D794" s="788"/>
      <c r="E794" s="1069"/>
      <c r="F794" s="1057"/>
      <c r="G794" s="1057"/>
      <c r="H794" s="791"/>
      <c r="J794" s="1060"/>
    </row>
    <row r="795" spans="1:10" ht="20.25">
      <c r="A795" s="785"/>
      <c r="B795" s="786"/>
      <c r="C795" s="787"/>
      <c r="D795" s="788"/>
      <c r="E795" s="1069"/>
      <c r="F795" s="1057"/>
      <c r="G795" s="1057"/>
      <c r="H795" s="791"/>
      <c r="J795" s="1060"/>
    </row>
    <row r="796" spans="1:10" ht="20.25">
      <c r="A796" s="785"/>
      <c r="B796" s="786"/>
      <c r="C796" s="787"/>
      <c r="D796" s="788"/>
      <c r="E796" s="1069"/>
      <c r="F796" s="1057"/>
      <c r="G796" s="1057"/>
      <c r="H796" s="791"/>
      <c r="J796" s="1060"/>
    </row>
    <row r="797" spans="1:10" ht="20.25">
      <c r="A797" s="785"/>
      <c r="B797" s="786"/>
      <c r="C797" s="787"/>
      <c r="D797" s="788"/>
      <c r="E797" s="1069"/>
      <c r="F797" s="1057"/>
      <c r="G797" s="1057"/>
      <c r="H797" s="791"/>
      <c r="J797" s="1060"/>
    </row>
    <row r="798" spans="1:10" ht="20.25">
      <c r="A798" s="785"/>
      <c r="B798" s="786"/>
      <c r="C798" s="787"/>
      <c r="D798" s="788"/>
      <c r="E798" s="1069"/>
      <c r="F798" s="1057"/>
      <c r="G798" s="1057"/>
      <c r="H798" s="791"/>
      <c r="J798" s="1060"/>
    </row>
    <row r="799" spans="1:10" ht="20.25">
      <c r="A799" s="785"/>
      <c r="B799" s="786"/>
      <c r="C799" s="787"/>
      <c r="D799" s="788"/>
      <c r="E799" s="1069"/>
      <c r="F799" s="1057"/>
      <c r="G799" s="1057"/>
      <c r="H799" s="791"/>
      <c r="J799" s="1060"/>
    </row>
    <row r="800" spans="1:10" ht="20.25">
      <c r="A800" s="785"/>
      <c r="B800" s="786"/>
      <c r="C800" s="787"/>
      <c r="D800" s="788"/>
      <c r="E800" s="1069"/>
      <c r="F800" s="1057"/>
      <c r="G800" s="1057"/>
      <c r="H800" s="791"/>
      <c r="J800" s="1060"/>
    </row>
    <row r="801" spans="1:10" ht="20.25">
      <c r="A801" s="785"/>
      <c r="B801" s="786"/>
      <c r="C801" s="787"/>
      <c r="D801" s="788"/>
      <c r="E801" s="1069"/>
      <c r="F801" s="1057"/>
      <c r="G801" s="1057"/>
      <c r="H801" s="791"/>
      <c r="J801" s="1060"/>
    </row>
    <row r="802" spans="1:10" ht="20.25">
      <c r="A802" s="785"/>
      <c r="B802" s="786"/>
      <c r="C802" s="787"/>
      <c r="D802" s="788"/>
      <c r="E802" s="1069"/>
      <c r="F802" s="1057"/>
      <c r="G802" s="1057"/>
      <c r="H802" s="791"/>
      <c r="J802" s="1060"/>
    </row>
    <row r="803" spans="1:10" ht="20.25">
      <c r="A803" s="785"/>
      <c r="B803" s="786"/>
      <c r="C803" s="787"/>
      <c r="D803" s="788"/>
      <c r="E803" s="1069"/>
      <c r="F803" s="1057"/>
      <c r="G803" s="1057"/>
      <c r="H803" s="791"/>
      <c r="J803" s="1060"/>
    </row>
    <row r="804" spans="1:10" ht="20.25">
      <c r="A804" s="785"/>
      <c r="B804" s="786"/>
      <c r="C804" s="787"/>
      <c r="D804" s="788"/>
      <c r="E804" s="1069"/>
      <c r="F804" s="1057"/>
      <c r="G804" s="1057"/>
      <c r="H804" s="791"/>
      <c r="J804" s="1060"/>
    </row>
    <row r="805" spans="1:10" ht="20.25">
      <c r="A805" s="785"/>
      <c r="B805" s="786"/>
      <c r="C805" s="787"/>
      <c r="D805" s="788"/>
      <c r="E805" s="1069"/>
      <c r="F805" s="1057"/>
      <c r="G805" s="1057"/>
      <c r="H805" s="791"/>
      <c r="J805" s="1060"/>
    </row>
    <row r="806" spans="1:10" ht="20.25">
      <c r="A806" s="785"/>
      <c r="B806" s="786"/>
      <c r="C806" s="787"/>
      <c r="D806" s="788"/>
      <c r="E806" s="1069"/>
      <c r="F806" s="1057"/>
      <c r="G806" s="1057"/>
      <c r="H806" s="791"/>
      <c r="J806" s="1060"/>
    </row>
    <row r="807" spans="1:10" ht="20.25">
      <c r="A807" s="785"/>
      <c r="B807" s="786"/>
      <c r="C807" s="787"/>
      <c r="D807" s="788"/>
      <c r="E807" s="1069"/>
      <c r="F807" s="1057"/>
      <c r="G807" s="1057"/>
      <c r="H807" s="791"/>
      <c r="J807" s="1060"/>
    </row>
    <row r="808" spans="1:10" ht="20.25">
      <c r="A808" s="785"/>
      <c r="B808" s="786"/>
      <c r="C808" s="787"/>
      <c r="D808" s="788"/>
      <c r="E808" s="1069"/>
      <c r="F808" s="1057"/>
      <c r="G808" s="1057"/>
      <c r="H808" s="791"/>
      <c r="J808" s="1060"/>
    </row>
    <row r="809" spans="1:10" ht="20.25">
      <c r="A809" s="785"/>
      <c r="B809" s="786"/>
      <c r="C809" s="787"/>
      <c r="D809" s="788"/>
      <c r="E809" s="1069"/>
      <c r="F809" s="1057"/>
      <c r="G809" s="1057"/>
      <c r="H809" s="791"/>
      <c r="J809" s="1060"/>
    </row>
    <row r="810" spans="1:10" ht="20.25">
      <c r="A810" s="785"/>
      <c r="B810" s="786"/>
      <c r="C810" s="787"/>
      <c r="D810" s="788"/>
      <c r="E810" s="1069"/>
      <c r="F810" s="1057"/>
      <c r="G810" s="1057"/>
      <c r="H810" s="791"/>
      <c r="J810" s="1060"/>
    </row>
    <row r="811" spans="1:10" ht="20.25">
      <c r="A811" s="785"/>
      <c r="B811" s="786"/>
      <c r="C811" s="787"/>
      <c r="D811" s="788"/>
      <c r="E811" s="1069"/>
      <c r="F811" s="1057"/>
      <c r="G811" s="1057"/>
      <c r="H811" s="791"/>
      <c r="J811" s="1060"/>
    </row>
    <row r="812" spans="1:10" ht="20.25">
      <c r="A812" s="785"/>
      <c r="B812" s="786"/>
      <c r="C812" s="787"/>
      <c r="D812" s="788"/>
      <c r="E812" s="1069"/>
      <c r="F812" s="1057"/>
      <c r="G812" s="1057"/>
      <c r="H812" s="791"/>
      <c r="J812" s="1060"/>
    </row>
    <row r="813" spans="1:10" ht="20.25">
      <c r="A813" s="785"/>
      <c r="B813" s="786"/>
      <c r="C813" s="787"/>
      <c r="D813" s="788"/>
      <c r="E813" s="1069"/>
      <c r="F813" s="1057"/>
      <c r="G813" s="1057"/>
      <c r="H813" s="791"/>
      <c r="J813" s="1060"/>
    </row>
    <row r="814" spans="1:10" ht="20.25">
      <c r="A814" s="785"/>
      <c r="B814" s="786"/>
      <c r="C814" s="787"/>
      <c r="D814" s="788"/>
      <c r="E814" s="1069"/>
      <c r="F814" s="1057"/>
      <c r="G814" s="1057"/>
      <c r="H814" s="791"/>
      <c r="J814" s="1060"/>
    </row>
    <row r="815" spans="1:10" ht="20.25">
      <c r="A815" s="785"/>
      <c r="B815" s="786"/>
      <c r="C815" s="787"/>
      <c r="D815" s="788"/>
      <c r="E815" s="1069"/>
      <c r="F815" s="1057"/>
      <c r="G815" s="1057"/>
      <c r="H815" s="791"/>
      <c r="J815" s="1060"/>
    </row>
    <row r="816" spans="1:10" ht="20.25">
      <c r="A816" s="785"/>
      <c r="B816" s="786"/>
      <c r="C816" s="787"/>
      <c r="D816" s="788"/>
      <c r="E816" s="1069"/>
      <c r="F816" s="1057"/>
      <c r="G816" s="1057"/>
      <c r="H816" s="791"/>
      <c r="J816" s="1060"/>
    </row>
    <row r="817" spans="1:10" ht="20.25">
      <c r="A817" s="785"/>
      <c r="B817" s="786"/>
      <c r="C817" s="787"/>
      <c r="D817" s="788"/>
      <c r="E817" s="1069"/>
      <c r="F817" s="1057"/>
      <c r="G817" s="1057"/>
      <c r="H817" s="791"/>
      <c r="J817" s="1060"/>
    </row>
    <row r="818" spans="1:10" ht="20.25">
      <c r="A818" s="785"/>
      <c r="B818" s="786"/>
      <c r="C818" s="787"/>
      <c r="D818" s="788"/>
      <c r="E818" s="1069"/>
      <c r="F818" s="1057"/>
      <c r="G818" s="1057"/>
      <c r="H818" s="791"/>
      <c r="J818" s="1060"/>
    </row>
    <row r="819" spans="1:10" ht="20.25">
      <c r="A819" s="785"/>
      <c r="B819" s="786"/>
      <c r="C819" s="787"/>
      <c r="D819" s="788"/>
      <c r="E819" s="1069"/>
      <c r="F819" s="1057"/>
      <c r="G819" s="1057"/>
      <c r="H819" s="791"/>
      <c r="J819" s="1060"/>
    </row>
    <row r="820" spans="1:10" ht="20.25">
      <c r="A820" s="785"/>
      <c r="B820" s="786"/>
      <c r="C820" s="787"/>
      <c r="D820" s="788"/>
      <c r="E820" s="1069"/>
      <c r="F820" s="1057"/>
      <c r="G820" s="1057"/>
      <c r="H820" s="791"/>
      <c r="J820" s="1060"/>
    </row>
    <row r="821" spans="1:10" ht="20.25">
      <c r="A821" s="785"/>
      <c r="B821" s="786"/>
      <c r="C821" s="787"/>
      <c r="D821" s="788"/>
      <c r="E821" s="1069"/>
      <c r="F821" s="1057"/>
      <c r="G821" s="1057"/>
      <c r="H821" s="791"/>
      <c r="J821" s="1060"/>
    </row>
    <row r="822" spans="1:10" ht="20.25">
      <c r="A822" s="785"/>
      <c r="B822" s="786"/>
      <c r="C822" s="787"/>
      <c r="D822" s="788"/>
      <c r="E822" s="1069"/>
      <c r="F822" s="1057"/>
      <c r="G822" s="1057"/>
      <c r="H822" s="791"/>
      <c r="J822" s="1060"/>
    </row>
    <row r="823" spans="1:10" ht="20.25">
      <c r="A823" s="785"/>
      <c r="B823" s="786"/>
      <c r="C823" s="787"/>
      <c r="D823" s="788"/>
      <c r="E823" s="1069"/>
      <c r="F823" s="1057"/>
      <c r="G823" s="1057"/>
      <c r="H823" s="791"/>
      <c r="J823" s="1060"/>
    </row>
    <row r="824" spans="1:10" ht="20.25">
      <c r="A824" s="785"/>
      <c r="B824" s="786"/>
      <c r="C824" s="787"/>
      <c r="D824" s="788"/>
      <c r="E824" s="1069"/>
      <c r="F824" s="1057"/>
      <c r="G824" s="1057"/>
      <c r="H824" s="791"/>
      <c r="J824" s="1060"/>
    </row>
    <row r="825" spans="1:10" ht="20.25">
      <c r="A825" s="785"/>
      <c r="B825" s="786"/>
      <c r="C825" s="787"/>
      <c r="D825" s="788"/>
      <c r="E825" s="1069"/>
      <c r="F825" s="1057"/>
      <c r="G825" s="1057"/>
      <c r="H825" s="791"/>
      <c r="J825" s="1060"/>
    </row>
    <row r="826" spans="1:10" ht="20.25">
      <c r="A826" s="785"/>
      <c r="B826" s="786"/>
      <c r="C826" s="787"/>
      <c r="D826" s="788"/>
      <c r="E826" s="1069"/>
      <c r="F826" s="1057"/>
      <c r="G826" s="1057"/>
      <c r="H826" s="791"/>
      <c r="J826" s="1060"/>
    </row>
    <row r="827" spans="1:10" ht="20.25">
      <c r="A827" s="785"/>
      <c r="B827" s="786"/>
      <c r="C827" s="787"/>
      <c r="D827" s="788"/>
      <c r="E827" s="1069"/>
      <c r="F827" s="1057"/>
      <c r="G827" s="1057"/>
      <c r="H827" s="791"/>
      <c r="J827" s="1060"/>
    </row>
    <row r="828" spans="1:10" ht="20.25">
      <c r="A828" s="785"/>
      <c r="B828" s="786"/>
      <c r="C828" s="787"/>
      <c r="D828" s="788"/>
      <c r="E828" s="1069"/>
      <c r="F828" s="1057"/>
      <c r="G828" s="1057"/>
      <c r="H828" s="791"/>
      <c r="J828" s="1060"/>
    </row>
    <row r="829" spans="1:10" ht="20.25">
      <c r="A829" s="785"/>
      <c r="B829" s="786"/>
      <c r="C829" s="787"/>
      <c r="D829" s="788"/>
      <c r="E829" s="1069"/>
      <c r="F829" s="1057"/>
      <c r="G829" s="1057"/>
      <c r="H829" s="791"/>
      <c r="J829" s="1060"/>
    </row>
    <row r="830" spans="1:10" ht="20.25">
      <c r="A830" s="785"/>
      <c r="B830" s="786"/>
      <c r="C830" s="787"/>
      <c r="D830" s="788"/>
      <c r="E830" s="1069"/>
      <c r="F830" s="1057"/>
      <c r="G830" s="1057"/>
      <c r="H830" s="791"/>
      <c r="J830" s="1060"/>
    </row>
    <row r="831" spans="1:10" ht="20.25">
      <c r="A831" s="785"/>
      <c r="B831" s="786"/>
      <c r="C831" s="787"/>
      <c r="D831" s="788"/>
      <c r="E831" s="1069"/>
      <c r="F831" s="1057"/>
      <c r="G831" s="1057"/>
      <c r="H831" s="791"/>
      <c r="J831" s="1060"/>
    </row>
    <row r="832" spans="1:10" ht="20.25">
      <c r="A832" s="785"/>
      <c r="B832" s="786"/>
      <c r="C832" s="787"/>
      <c r="D832" s="788"/>
      <c r="E832" s="1069"/>
      <c r="F832" s="1057"/>
      <c r="G832" s="1057"/>
      <c r="H832" s="791"/>
      <c r="J832" s="1060"/>
    </row>
    <row r="833" spans="1:10" ht="20.25">
      <c r="A833" s="785"/>
      <c r="B833" s="786"/>
      <c r="C833" s="787"/>
      <c r="D833" s="788"/>
      <c r="E833" s="1069"/>
      <c r="F833" s="1057"/>
      <c r="G833" s="1057"/>
      <c r="H833" s="791"/>
      <c r="J833" s="1060"/>
    </row>
    <row r="834" spans="1:10" ht="20.25">
      <c r="A834" s="785"/>
      <c r="B834" s="786"/>
      <c r="C834" s="787"/>
      <c r="D834" s="788"/>
      <c r="E834" s="1069"/>
      <c r="F834" s="1057"/>
      <c r="G834" s="1057"/>
      <c r="H834" s="791"/>
      <c r="J834" s="1060"/>
    </row>
    <row r="835" spans="1:10" ht="20.25">
      <c r="A835" s="785"/>
      <c r="B835" s="786"/>
      <c r="C835" s="787"/>
      <c r="D835" s="788"/>
      <c r="E835" s="1069"/>
      <c r="F835" s="1057"/>
      <c r="G835" s="1057"/>
      <c r="H835" s="791"/>
      <c r="J835" s="1060"/>
    </row>
    <row r="836" spans="1:10" ht="20.25">
      <c r="A836" s="785"/>
      <c r="B836" s="786"/>
      <c r="C836" s="787"/>
      <c r="D836" s="788"/>
      <c r="E836" s="1069"/>
      <c r="F836" s="1057"/>
      <c r="G836" s="1057"/>
      <c r="H836" s="791"/>
      <c r="J836" s="1060"/>
    </row>
    <row r="837" spans="1:10" ht="20.25">
      <c r="A837" s="785"/>
      <c r="B837" s="786"/>
      <c r="C837" s="787"/>
      <c r="D837" s="788"/>
      <c r="E837" s="1069"/>
      <c r="F837" s="1057"/>
      <c r="G837" s="1057"/>
      <c r="H837" s="791"/>
      <c r="J837" s="1060"/>
    </row>
    <row r="838" spans="1:10" ht="20.25">
      <c r="A838" s="785"/>
      <c r="B838" s="786"/>
      <c r="C838" s="787"/>
      <c r="D838" s="788"/>
      <c r="E838" s="1069"/>
      <c r="F838" s="1057"/>
      <c r="G838" s="1057"/>
      <c r="H838" s="791"/>
      <c r="J838" s="1060"/>
    </row>
    <row r="839" spans="1:10" ht="20.25">
      <c r="A839" s="785"/>
      <c r="B839" s="786"/>
      <c r="C839" s="787"/>
      <c r="D839" s="788"/>
      <c r="E839" s="1069"/>
      <c r="F839" s="1057"/>
      <c r="G839" s="1057"/>
      <c r="H839" s="791"/>
      <c r="J839" s="1060"/>
    </row>
    <row r="840" spans="1:10" ht="20.25">
      <c r="A840" s="785"/>
      <c r="B840" s="786"/>
      <c r="C840" s="787"/>
      <c r="D840" s="788"/>
      <c r="E840" s="1069"/>
      <c r="F840" s="1057"/>
      <c r="G840" s="1057"/>
      <c r="H840" s="791"/>
      <c r="J840" s="1060"/>
    </row>
    <row r="841" spans="1:10" ht="20.25">
      <c r="A841" s="785"/>
      <c r="B841" s="786"/>
      <c r="C841" s="787"/>
      <c r="D841" s="788"/>
      <c r="E841" s="1069"/>
      <c r="F841" s="1057"/>
      <c r="G841" s="1057"/>
      <c r="H841" s="791"/>
      <c r="J841" s="1060"/>
    </row>
    <row r="842" spans="1:10" ht="20.25">
      <c r="A842" s="785"/>
      <c r="B842" s="786"/>
      <c r="C842" s="787"/>
      <c r="D842" s="788"/>
      <c r="E842" s="1069"/>
      <c r="F842" s="1057"/>
      <c r="G842" s="1057"/>
      <c r="H842" s="791"/>
      <c r="J842" s="1060"/>
    </row>
    <row r="843" spans="1:10" ht="20.25">
      <c r="A843" s="785"/>
      <c r="B843" s="786"/>
      <c r="C843" s="787"/>
      <c r="D843" s="788"/>
      <c r="E843" s="1069"/>
      <c r="F843" s="1057"/>
      <c r="G843" s="1057"/>
      <c r="H843" s="791"/>
      <c r="J843" s="1060"/>
    </row>
    <row r="844" spans="1:10" ht="20.25">
      <c r="A844" s="785"/>
      <c r="B844" s="786"/>
      <c r="C844" s="787"/>
      <c r="D844" s="788"/>
      <c r="E844" s="1069"/>
      <c r="F844" s="1057"/>
      <c r="G844" s="1057"/>
      <c r="H844" s="791"/>
      <c r="J844" s="1060"/>
    </row>
    <row r="845" spans="1:10" ht="20.25">
      <c r="A845" s="785"/>
      <c r="B845" s="786"/>
      <c r="C845" s="787"/>
      <c r="D845" s="788"/>
      <c r="E845" s="1069"/>
      <c r="F845" s="1057"/>
      <c r="G845" s="1057"/>
      <c r="H845" s="791"/>
      <c r="J845" s="1060"/>
    </row>
    <row r="846" spans="1:10" ht="20.25">
      <c r="A846" s="785"/>
      <c r="B846" s="786"/>
      <c r="C846" s="787"/>
      <c r="D846" s="788"/>
      <c r="E846" s="1069"/>
      <c r="F846" s="1057"/>
      <c r="G846" s="1057"/>
      <c r="H846" s="791"/>
      <c r="J846" s="1060"/>
    </row>
    <row r="847" spans="1:10" ht="20.25">
      <c r="A847" s="785"/>
      <c r="B847" s="786"/>
      <c r="C847" s="787"/>
      <c r="D847" s="788"/>
      <c r="E847" s="1069"/>
      <c r="F847" s="1057"/>
      <c r="G847" s="1057"/>
      <c r="H847" s="791"/>
      <c r="J847" s="1060"/>
    </row>
    <row r="848" spans="1:10" ht="20.25">
      <c r="A848" s="785"/>
      <c r="B848" s="786"/>
      <c r="C848" s="787"/>
      <c r="D848" s="788"/>
      <c r="E848" s="1069"/>
      <c r="F848" s="1057"/>
      <c r="G848" s="1057"/>
      <c r="H848" s="791"/>
      <c r="J848" s="1060"/>
    </row>
    <row r="849" spans="1:10" ht="20.25">
      <c r="A849" s="785"/>
      <c r="B849" s="786"/>
      <c r="C849" s="787"/>
      <c r="D849" s="788"/>
      <c r="E849" s="1069"/>
      <c r="F849" s="1057"/>
      <c r="G849" s="1057"/>
      <c r="H849" s="791"/>
      <c r="J849" s="1060"/>
    </row>
    <row r="850" spans="1:10" ht="20.25">
      <c r="A850" s="785"/>
      <c r="B850" s="786"/>
      <c r="C850" s="787"/>
      <c r="D850" s="788"/>
      <c r="E850" s="1069"/>
      <c r="F850" s="1057"/>
      <c r="G850" s="1057"/>
      <c r="H850" s="791"/>
      <c r="J850" s="1060"/>
    </row>
    <row r="851" spans="1:10" ht="20.25">
      <c r="A851" s="785"/>
      <c r="B851" s="786"/>
      <c r="C851" s="787"/>
      <c r="D851" s="788"/>
      <c r="E851" s="1069"/>
      <c r="F851" s="1057"/>
      <c r="G851" s="1057"/>
      <c r="H851" s="791"/>
      <c r="J851" s="1060"/>
    </row>
    <row r="852" spans="1:10" ht="20.25">
      <c r="A852" s="785"/>
      <c r="B852" s="786"/>
      <c r="C852" s="787"/>
      <c r="D852" s="788"/>
      <c r="E852" s="1069"/>
      <c r="F852" s="1057"/>
      <c r="G852" s="1057"/>
      <c r="H852" s="791"/>
      <c r="J852" s="1060"/>
    </row>
    <row r="853" spans="1:10" ht="20.25">
      <c r="A853" s="785"/>
      <c r="B853" s="786"/>
      <c r="C853" s="787"/>
      <c r="D853" s="788"/>
      <c r="E853" s="1069"/>
      <c r="F853" s="1057"/>
      <c r="G853" s="1057"/>
      <c r="H853" s="791"/>
      <c r="J853" s="1060"/>
    </row>
    <row r="854" spans="1:10" ht="20.25">
      <c r="A854" s="785"/>
      <c r="B854" s="786"/>
      <c r="C854" s="787"/>
      <c r="D854" s="788"/>
      <c r="E854" s="1069"/>
      <c r="F854" s="1057"/>
      <c r="G854" s="1057"/>
      <c r="H854" s="791"/>
      <c r="J854" s="1060"/>
    </row>
    <row r="855" spans="1:10" ht="20.25">
      <c r="A855" s="785"/>
      <c r="B855" s="786"/>
      <c r="C855" s="787"/>
      <c r="D855" s="788"/>
      <c r="E855" s="1069"/>
      <c r="F855" s="1057"/>
      <c r="G855" s="1057"/>
      <c r="H855" s="791"/>
      <c r="J855" s="1060"/>
    </row>
    <row r="856" spans="1:10" ht="20.25">
      <c r="A856" s="785"/>
      <c r="B856" s="786"/>
      <c r="C856" s="787"/>
      <c r="D856" s="788"/>
      <c r="E856" s="1069"/>
      <c r="F856" s="1057"/>
      <c r="G856" s="1057"/>
      <c r="H856" s="791"/>
      <c r="J856" s="1060"/>
    </row>
    <row r="857" spans="1:10" ht="20.25">
      <c r="A857" s="785"/>
      <c r="B857" s="786"/>
      <c r="C857" s="787"/>
      <c r="D857" s="788"/>
      <c r="E857" s="1069"/>
      <c r="F857" s="1057"/>
      <c r="G857" s="1057"/>
      <c r="H857" s="791"/>
      <c r="J857" s="1060"/>
    </row>
    <row r="858" spans="1:10" ht="20.25">
      <c r="A858" s="785"/>
      <c r="B858" s="786"/>
      <c r="C858" s="787"/>
      <c r="D858" s="788"/>
      <c r="E858" s="1069"/>
      <c r="F858" s="1057"/>
      <c r="G858" s="1057"/>
      <c r="H858" s="791"/>
      <c r="J858" s="1060"/>
    </row>
    <row r="859" spans="1:10" ht="20.25">
      <c r="A859" s="785"/>
      <c r="B859" s="786"/>
      <c r="C859" s="787"/>
      <c r="D859" s="788"/>
      <c r="E859" s="1069"/>
      <c r="F859" s="1057"/>
      <c r="G859" s="1057"/>
      <c r="H859" s="791"/>
      <c r="J859" s="1060"/>
    </row>
    <row r="860" spans="1:10" ht="20.25">
      <c r="A860" s="785"/>
      <c r="B860" s="786"/>
      <c r="C860" s="787"/>
      <c r="D860" s="788"/>
      <c r="E860" s="1069"/>
      <c r="F860" s="1057"/>
      <c r="G860" s="1057"/>
      <c r="H860" s="791"/>
      <c r="J860" s="1060"/>
    </row>
    <row r="861" spans="1:10" ht="20.25">
      <c r="A861" s="785"/>
      <c r="B861" s="786"/>
      <c r="C861" s="787"/>
      <c r="D861" s="788"/>
      <c r="E861" s="1069"/>
      <c r="F861" s="1057"/>
      <c r="G861" s="1057"/>
      <c r="H861" s="791"/>
      <c r="J861" s="1060"/>
    </row>
    <row r="862" spans="1:10" ht="20.25">
      <c r="A862" s="785"/>
      <c r="B862" s="786"/>
      <c r="C862" s="787"/>
      <c r="D862" s="788"/>
      <c r="E862" s="1069"/>
      <c r="F862" s="1057"/>
      <c r="G862" s="1057"/>
      <c r="H862" s="791"/>
      <c r="J862" s="1060"/>
    </row>
    <row r="863" spans="1:10" ht="20.25">
      <c r="A863" s="785"/>
      <c r="B863" s="786"/>
      <c r="C863" s="787"/>
      <c r="D863" s="788"/>
      <c r="E863" s="1069"/>
      <c r="F863" s="1057"/>
      <c r="G863" s="1057"/>
      <c r="H863" s="791"/>
      <c r="J863" s="1060"/>
    </row>
    <row r="864" spans="1:10" ht="20.25">
      <c r="A864" s="785"/>
      <c r="B864" s="786"/>
      <c r="C864" s="787"/>
      <c r="D864" s="788"/>
      <c r="E864" s="1069"/>
      <c r="F864" s="1057"/>
      <c r="G864" s="1057"/>
      <c r="H864" s="791"/>
      <c r="J864" s="1060"/>
    </row>
    <row r="865" spans="1:10" ht="20.25">
      <c r="A865" s="785"/>
      <c r="B865" s="786"/>
      <c r="C865" s="787"/>
      <c r="D865" s="788"/>
      <c r="E865" s="1069"/>
      <c r="F865" s="1057"/>
      <c r="G865" s="1057"/>
      <c r="H865" s="791"/>
      <c r="J865" s="1060"/>
    </row>
    <row r="866" spans="1:10" ht="20.25">
      <c r="A866" s="785"/>
      <c r="B866" s="786"/>
      <c r="C866" s="787"/>
      <c r="D866" s="788"/>
      <c r="E866" s="1069"/>
      <c r="F866" s="1057"/>
      <c r="G866" s="1057"/>
      <c r="H866" s="791"/>
      <c r="J866" s="1060"/>
    </row>
    <row r="867" spans="1:10" ht="20.25">
      <c r="A867" s="785"/>
      <c r="B867" s="786"/>
      <c r="C867" s="787"/>
      <c r="D867" s="788"/>
      <c r="E867" s="1069"/>
      <c r="F867" s="1057"/>
      <c r="G867" s="1057"/>
      <c r="H867" s="791"/>
      <c r="J867" s="1060"/>
    </row>
    <row r="868" spans="1:10" ht="20.25">
      <c r="A868" s="785"/>
      <c r="B868" s="786"/>
      <c r="C868" s="787"/>
      <c r="D868" s="788"/>
      <c r="E868" s="1069"/>
      <c r="F868" s="1057"/>
      <c r="G868" s="1057"/>
      <c r="H868" s="791"/>
      <c r="J868" s="1060"/>
    </row>
    <row r="869" spans="1:10" ht="20.25">
      <c r="A869" s="785"/>
      <c r="B869" s="786"/>
      <c r="C869" s="787"/>
      <c r="D869" s="788"/>
      <c r="E869" s="1069"/>
      <c r="F869" s="1057"/>
      <c r="G869" s="1057"/>
      <c r="H869" s="791"/>
      <c r="J869" s="1060"/>
    </row>
    <row r="870" spans="1:10" ht="20.25">
      <c r="A870" s="785"/>
      <c r="B870" s="786"/>
      <c r="C870" s="787"/>
      <c r="D870" s="788"/>
      <c r="E870" s="1069"/>
      <c r="F870" s="1057"/>
      <c r="G870" s="1057"/>
      <c r="H870" s="791"/>
      <c r="J870" s="1060"/>
    </row>
    <row r="871" spans="1:10" ht="20.25">
      <c r="A871" s="785"/>
      <c r="B871" s="786"/>
      <c r="C871" s="787"/>
      <c r="D871" s="788"/>
      <c r="E871" s="1069"/>
      <c r="F871" s="1057"/>
      <c r="G871" s="1057"/>
      <c r="H871" s="791"/>
      <c r="J871" s="1060"/>
    </row>
    <row r="872" spans="1:10" ht="20.25">
      <c r="A872" s="785"/>
      <c r="B872" s="786"/>
      <c r="C872" s="787"/>
      <c r="D872" s="788"/>
      <c r="E872" s="1069"/>
      <c r="F872" s="1057"/>
      <c r="G872" s="1057"/>
      <c r="H872" s="791"/>
      <c r="J872" s="1060"/>
    </row>
    <row r="873" spans="1:10" ht="20.25">
      <c r="A873" s="785"/>
      <c r="B873" s="786"/>
      <c r="C873" s="787"/>
      <c r="D873" s="788"/>
      <c r="E873" s="1069"/>
      <c r="F873" s="1057"/>
      <c r="G873" s="1057"/>
      <c r="H873" s="791"/>
      <c r="J873" s="1060"/>
    </row>
    <row r="874" spans="1:10" ht="20.25">
      <c r="A874" s="785"/>
      <c r="B874" s="786"/>
      <c r="C874" s="787"/>
      <c r="D874" s="788"/>
      <c r="E874" s="1069"/>
      <c r="F874" s="1057"/>
      <c r="G874" s="1057"/>
      <c r="H874" s="791"/>
      <c r="J874" s="1060"/>
    </row>
    <row r="875" spans="1:10" ht="20.25">
      <c r="A875" s="785"/>
      <c r="B875" s="786"/>
      <c r="C875" s="787"/>
      <c r="D875" s="788"/>
      <c r="E875" s="1069"/>
      <c r="F875" s="1057"/>
      <c r="G875" s="1057"/>
      <c r="H875" s="791"/>
      <c r="J875" s="1060"/>
    </row>
    <row r="876" spans="1:10" ht="20.25">
      <c r="A876" s="785"/>
      <c r="B876" s="786"/>
      <c r="C876" s="787"/>
      <c r="D876" s="788"/>
      <c r="E876" s="1069"/>
      <c r="F876" s="1057"/>
      <c r="G876" s="1057"/>
      <c r="H876" s="791"/>
      <c r="J876" s="1060"/>
    </row>
    <row r="877" spans="1:10" ht="20.25">
      <c r="A877" s="785"/>
      <c r="B877" s="786"/>
      <c r="C877" s="787"/>
      <c r="D877" s="788"/>
      <c r="E877" s="1069"/>
      <c r="F877" s="1057"/>
      <c r="G877" s="1057"/>
      <c r="H877" s="791"/>
      <c r="J877" s="1060"/>
    </row>
    <row r="878" spans="1:10" ht="20.25">
      <c r="A878" s="785"/>
      <c r="B878" s="786"/>
      <c r="C878" s="787"/>
      <c r="D878" s="788"/>
      <c r="E878" s="1069"/>
      <c r="F878" s="1057"/>
      <c r="G878" s="1057"/>
      <c r="H878" s="791"/>
      <c r="J878" s="1060"/>
    </row>
    <row r="879" spans="1:10" ht="20.25">
      <c r="A879" s="785"/>
      <c r="B879" s="786"/>
      <c r="C879" s="787"/>
      <c r="D879" s="788"/>
      <c r="E879" s="1069"/>
      <c r="F879" s="1057"/>
      <c r="G879" s="1057"/>
      <c r="H879" s="791"/>
      <c r="J879" s="1060"/>
    </row>
    <row r="880" spans="1:10" ht="20.25">
      <c r="A880" s="785"/>
      <c r="B880" s="786"/>
      <c r="C880" s="787"/>
      <c r="D880" s="788"/>
      <c r="E880" s="1069"/>
      <c r="F880" s="1057"/>
      <c r="G880" s="1057"/>
      <c r="H880" s="791"/>
      <c r="J880" s="1060"/>
    </row>
    <row r="881" spans="1:10" ht="20.25">
      <c r="A881" s="785"/>
      <c r="B881" s="786"/>
      <c r="C881" s="787"/>
      <c r="D881" s="788"/>
      <c r="E881" s="1069"/>
      <c r="F881" s="1057"/>
      <c r="G881" s="1057"/>
      <c r="H881" s="791"/>
      <c r="J881" s="1060"/>
    </row>
    <row r="882" spans="1:10" ht="20.25">
      <c r="A882" s="785"/>
      <c r="B882" s="786"/>
      <c r="C882" s="787"/>
      <c r="D882" s="788"/>
      <c r="E882" s="1069"/>
      <c r="F882" s="1057"/>
      <c r="G882" s="1057"/>
      <c r="H882" s="791"/>
      <c r="J882" s="1060"/>
    </row>
    <row r="883" spans="1:10" ht="20.25">
      <c r="A883" s="785"/>
      <c r="B883" s="786"/>
      <c r="C883" s="787"/>
      <c r="D883" s="788"/>
      <c r="E883" s="1069"/>
      <c r="F883" s="1057"/>
      <c r="G883" s="1057"/>
      <c r="H883" s="791"/>
      <c r="J883" s="1060"/>
    </row>
    <row r="884" spans="1:10" ht="20.25">
      <c r="A884" s="785"/>
      <c r="B884" s="786"/>
      <c r="C884" s="787"/>
      <c r="D884" s="788"/>
      <c r="E884" s="1069"/>
      <c r="F884" s="1057"/>
      <c r="G884" s="1057"/>
      <c r="H884" s="791"/>
      <c r="J884" s="1060"/>
    </row>
    <row r="885" spans="1:10" ht="20.25">
      <c r="A885" s="785"/>
      <c r="B885" s="786"/>
      <c r="C885" s="787"/>
      <c r="D885" s="788"/>
      <c r="E885" s="1069"/>
      <c r="F885" s="1057"/>
      <c r="G885" s="1057"/>
      <c r="H885" s="791"/>
      <c r="J885" s="1060"/>
    </row>
    <row r="886" spans="1:10" ht="20.25">
      <c r="A886" s="785"/>
      <c r="B886" s="786"/>
      <c r="C886" s="787"/>
      <c r="D886" s="788"/>
      <c r="E886" s="1069"/>
      <c r="F886" s="1057"/>
      <c r="G886" s="1057"/>
      <c r="H886" s="791"/>
      <c r="J886" s="1060"/>
    </row>
    <row r="887" spans="1:10" ht="20.25">
      <c r="A887" s="785"/>
      <c r="B887" s="786"/>
      <c r="C887" s="787"/>
      <c r="D887" s="788"/>
      <c r="E887" s="1069"/>
      <c r="F887" s="1057"/>
      <c r="G887" s="1057"/>
      <c r="H887" s="791"/>
      <c r="J887" s="1060"/>
    </row>
    <row r="888" spans="1:10" ht="20.25">
      <c r="A888" s="785"/>
      <c r="B888" s="786"/>
      <c r="C888" s="787"/>
      <c r="D888" s="788"/>
      <c r="E888" s="1069"/>
      <c r="F888" s="1057"/>
      <c r="G888" s="1057"/>
      <c r="H888" s="791"/>
      <c r="J888" s="1060"/>
    </row>
    <row r="889" spans="1:10" ht="20.25">
      <c r="A889" s="785"/>
      <c r="B889" s="786"/>
      <c r="C889" s="787"/>
      <c r="D889" s="788"/>
      <c r="E889" s="1069"/>
      <c r="F889" s="1057"/>
      <c r="G889" s="1057"/>
      <c r="H889" s="791"/>
      <c r="J889" s="1060"/>
    </row>
    <row r="890" spans="1:10" ht="20.25">
      <c r="A890" s="785"/>
      <c r="B890" s="786"/>
      <c r="C890" s="787"/>
      <c r="D890" s="788"/>
      <c r="E890" s="1069"/>
      <c r="F890" s="1057"/>
      <c r="G890" s="1057"/>
      <c r="H890" s="791"/>
      <c r="J890" s="1060"/>
    </row>
    <row r="891" spans="1:10" ht="20.25">
      <c r="A891" s="785"/>
      <c r="B891" s="786"/>
      <c r="C891" s="787"/>
      <c r="D891" s="788"/>
      <c r="E891" s="1069"/>
      <c r="F891" s="1057"/>
      <c r="G891" s="1057"/>
      <c r="H891" s="791"/>
      <c r="J891" s="1060"/>
    </row>
    <row r="892" spans="1:10" ht="20.25">
      <c r="A892" s="785"/>
      <c r="B892" s="786"/>
      <c r="C892" s="787"/>
      <c r="D892" s="788"/>
      <c r="E892" s="1069"/>
      <c r="F892" s="1057"/>
      <c r="G892" s="1057"/>
      <c r="H892" s="791"/>
      <c r="J892" s="1060"/>
    </row>
    <row r="893" spans="1:10" ht="20.25">
      <c r="A893" s="785"/>
      <c r="B893" s="786"/>
      <c r="C893" s="787"/>
      <c r="D893" s="788"/>
      <c r="E893" s="1069"/>
      <c r="F893" s="1057"/>
      <c r="G893" s="1057"/>
      <c r="H893" s="791"/>
      <c r="J893" s="1060"/>
    </row>
    <row r="894" spans="1:10" ht="20.25">
      <c r="A894" s="785"/>
      <c r="B894" s="786"/>
      <c r="C894" s="787"/>
      <c r="D894" s="788"/>
      <c r="E894" s="1069"/>
      <c r="F894" s="1057"/>
      <c r="G894" s="1057"/>
      <c r="H894" s="791"/>
      <c r="J894" s="1060"/>
    </row>
    <row r="895" spans="1:10" ht="20.25">
      <c r="A895" s="785"/>
      <c r="B895" s="786"/>
      <c r="C895" s="787"/>
      <c r="D895" s="788"/>
      <c r="E895" s="1069"/>
      <c r="F895" s="1057"/>
      <c r="G895" s="1057"/>
      <c r="H895" s="791"/>
      <c r="J895" s="1060"/>
    </row>
    <row r="896" spans="1:10" ht="20.25">
      <c r="A896" s="785"/>
      <c r="B896" s="786"/>
      <c r="C896" s="787"/>
      <c r="D896" s="788"/>
      <c r="E896" s="1069"/>
      <c r="F896" s="1057"/>
      <c r="G896" s="1057"/>
      <c r="H896" s="791"/>
      <c r="J896" s="1060"/>
    </row>
    <row r="897" spans="1:10" ht="20.25">
      <c r="A897" s="785"/>
      <c r="B897" s="786"/>
      <c r="C897" s="787"/>
      <c r="D897" s="788"/>
      <c r="E897" s="1069"/>
      <c r="F897" s="1057"/>
      <c r="G897" s="1057"/>
      <c r="H897" s="791"/>
      <c r="J897" s="1060"/>
    </row>
    <row r="898" spans="1:10" ht="20.25">
      <c r="A898" s="785"/>
      <c r="B898" s="786"/>
      <c r="C898" s="787"/>
      <c r="D898" s="788"/>
      <c r="E898" s="1069"/>
      <c r="F898" s="1057"/>
      <c r="G898" s="1057"/>
      <c r="H898" s="791"/>
      <c r="J898" s="1060"/>
    </row>
    <row r="899" spans="1:10" ht="20.25">
      <c r="A899" s="785"/>
      <c r="B899" s="786"/>
      <c r="C899" s="787"/>
      <c r="D899" s="788"/>
      <c r="E899" s="1069"/>
      <c r="F899" s="1057"/>
      <c r="G899" s="1057"/>
      <c r="H899" s="791"/>
      <c r="J899" s="1060"/>
    </row>
    <row r="900" spans="1:10" ht="20.25">
      <c r="A900" s="785"/>
      <c r="B900" s="786"/>
      <c r="C900" s="787"/>
      <c r="D900" s="788"/>
      <c r="E900" s="1069"/>
      <c r="F900" s="1057"/>
      <c r="G900" s="1057"/>
      <c r="H900" s="791"/>
      <c r="J900" s="1060"/>
    </row>
    <row r="901" spans="1:10" ht="20.25">
      <c r="A901" s="785"/>
      <c r="B901" s="786"/>
      <c r="C901" s="787"/>
      <c r="D901" s="788"/>
      <c r="E901" s="1069"/>
      <c r="F901" s="1057"/>
      <c r="G901" s="1057"/>
      <c r="H901" s="791"/>
      <c r="J901" s="1060"/>
    </row>
    <row r="902" spans="1:10" ht="20.25">
      <c r="A902" s="785"/>
      <c r="B902" s="786"/>
      <c r="C902" s="787"/>
      <c r="D902" s="788"/>
      <c r="E902" s="1069"/>
      <c r="F902" s="1057"/>
      <c r="G902" s="1057"/>
      <c r="H902" s="791"/>
      <c r="J902" s="1060"/>
    </row>
    <row r="903" spans="1:10" ht="20.25">
      <c r="A903" s="785"/>
      <c r="B903" s="786"/>
      <c r="C903" s="787"/>
      <c r="D903" s="788"/>
      <c r="E903" s="1069"/>
      <c r="F903" s="1057"/>
      <c r="G903" s="1057"/>
      <c r="H903" s="791"/>
      <c r="J903" s="1060"/>
    </row>
    <row r="904" spans="1:10" ht="20.25">
      <c r="A904" s="785"/>
      <c r="B904" s="786"/>
      <c r="C904" s="787"/>
      <c r="D904" s="788"/>
      <c r="E904" s="1069"/>
      <c r="F904" s="1057"/>
      <c r="G904" s="1057"/>
      <c r="H904" s="791"/>
      <c r="J904" s="1060"/>
    </row>
    <row r="905" spans="1:10" ht="20.25">
      <c r="A905" s="785"/>
      <c r="B905" s="786"/>
      <c r="C905" s="787"/>
      <c r="D905" s="788"/>
      <c r="E905" s="1069"/>
      <c r="F905" s="1057"/>
      <c r="G905" s="1057"/>
      <c r="H905" s="791"/>
      <c r="J905" s="1060"/>
    </row>
    <row r="906" spans="1:10" ht="20.25">
      <c r="A906" s="785"/>
      <c r="B906" s="786"/>
      <c r="C906" s="787"/>
      <c r="D906" s="788"/>
      <c r="E906" s="1069"/>
      <c r="F906" s="1057"/>
      <c r="G906" s="1057"/>
      <c r="H906" s="791"/>
      <c r="J906" s="1060"/>
    </row>
    <row r="907" spans="1:10" ht="20.25">
      <c r="A907" s="785"/>
      <c r="B907" s="786"/>
      <c r="C907" s="787"/>
      <c r="D907" s="788"/>
      <c r="E907" s="1069"/>
      <c r="F907" s="1057"/>
      <c r="G907" s="1057"/>
      <c r="H907" s="791"/>
      <c r="J907" s="1060"/>
    </row>
    <row r="908" spans="1:10" ht="20.25">
      <c r="A908" s="785"/>
      <c r="B908" s="786"/>
      <c r="C908" s="787"/>
      <c r="D908" s="788"/>
      <c r="E908" s="1069"/>
      <c r="F908" s="1057"/>
      <c r="G908" s="1057"/>
      <c r="H908" s="791"/>
      <c r="J908" s="1060"/>
    </row>
    <row r="909" spans="1:10" ht="20.25">
      <c r="A909" s="785"/>
      <c r="B909" s="786"/>
      <c r="C909" s="787"/>
      <c r="D909" s="788"/>
      <c r="E909" s="1069"/>
      <c r="F909" s="1057"/>
      <c r="G909" s="1057"/>
      <c r="H909" s="791"/>
      <c r="J909" s="1060"/>
    </row>
    <row r="910" spans="1:10" ht="20.25">
      <c r="A910" s="785"/>
      <c r="B910" s="786"/>
      <c r="C910" s="787"/>
      <c r="D910" s="788"/>
      <c r="E910" s="1069"/>
      <c r="F910" s="1057"/>
      <c r="G910" s="1057"/>
      <c r="H910" s="791"/>
      <c r="J910" s="1060"/>
    </row>
    <row r="911" spans="1:10" ht="20.25">
      <c r="A911" s="785"/>
      <c r="B911" s="786"/>
      <c r="C911" s="787"/>
      <c r="D911" s="788"/>
      <c r="E911" s="1069"/>
      <c r="F911" s="1057"/>
      <c r="G911" s="1057"/>
      <c r="H911" s="791"/>
      <c r="J911" s="1060"/>
    </row>
    <row r="912" spans="1:10" ht="20.25">
      <c r="A912" s="785"/>
      <c r="B912" s="786"/>
      <c r="C912" s="787"/>
      <c r="D912" s="788"/>
      <c r="E912" s="1069"/>
      <c r="F912" s="1057"/>
      <c r="G912" s="1057"/>
      <c r="H912" s="791"/>
      <c r="J912" s="1060"/>
    </row>
    <row r="913" spans="1:10" ht="20.25">
      <c r="A913" s="785"/>
      <c r="B913" s="786"/>
      <c r="C913" s="787"/>
      <c r="D913" s="788"/>
      <c r="E913" s="1069"/>
      <c r="F913" s="1057"/>
      <c r="G913" s="1057"/>
      <c r="H913" s="791"/>
      <c r="J913" s="1060"/>
    </row>
    <row r="914" spans="1:10" ht="20.25">
      <c r="A914" s="785"/>
      <c r="B914" s="786"/>
      <c r="C914" s="787"/>
      <c r="D914" s="788"/>
      <c r="E914" s="1069"/>
      <c r="F914" s="1057"/>
      <c r="G914" s="1057"/>
      <c r="H914" s="791"/>
      <c r="J914" s="1060"/>
    </row>
    <row r="915" spans="1:10" ht="20.25">
      <c r="A915" s="785"/>
      <c r="B915" s="786"/>
      <c r="C915" s="787"/>
      <c r="D915" s="788"/>
      <c r="E915" s="1069"/>
      <c r="F915" s="1057"/>
      <c r="G915" s="1057"/>
      <c r="H915" s="791"/>
      <c r="J915" s="1060"/>
    </row>
    <row r="916" spans="1:10" ht="20.25">
      <c r="A916" s="785"/>
      <c r="B916" s="786"/>
      <c r="C916" s="787"/>
      <c r="D916" s="788"/>
      <c r="E916" s="1069"/>
      <c r="F916" s="1057"/>
      <c r="G916" s="1057"/>
      <c r="H916" s="791"/>
      <c r="J916" s="1060"/>
    </row>
    <row r="917" spans="1:10" ht="20.25">
      <c r="A917" s="785"/>
      <c r="B917" s="786"/>
      <c r="C917" s="787"/>
      <c r="D917" s="788"/>
      <c r="E917" s="1069"/>
      <c r="F917" s="1057"/>
      <c r="G917" s="1057"/>
      <c r="H917" s="791"/>
      <c r="J917" s="1060"/>
    </row>
    <row r="918" spans="1:10" ht="20.25">
      <c r="A918" s="785"/>
      <c r="B918" s="786"/>
      <c r="C918" s="787"/>
      <c r="D918" s="788"/>
      <c r="E918" s="1069"/>
      <c r="F918" s="1057"/>
      <c r="G918" s="1057"/>
      <c r="H918" s="791"/>
      <c r="J918" s="1060"/>
    </row>
    <row r="919" spans="1:10" ht="20.25">
      <c r="A919" s="785"/>
      <c r="B919" s="786"/>
      <c r="C919" s="787"/>
      <c r="D919" s="788"/>
      <c r="E919" s="1069"/>
      <c r="F919" s="1057"/>
      <c r="G919" s="1057"/>
      <c r="H919" s="791"/>
      <c r="J919" s="1060"/>
    </row>
    <row r="920" spans="1:10" ht="20.25">
      <c r="A920" s="785"/>
      <c r="B920" s="786"/>
      <c r="C920" s="787"/>
      <c r="D920" s="788"/>
      <c r="E920" s="1069"/>
      <c r="F920" s="1057"/>
      <c r="G920" s="1057"/>
      <c r="H920" s="791"/>
      <c r="J920" s="1060"/>
    </row>
    <row r="921" spans="1:10" ht="20.25">
      <c r="A921" s="785"/>
      <c r="B921" s="786"/>
      <c r="C921" s="787"/>
      <c r="D921" s="788"/>
      <c r="E921" s="1069"/>
      <c r="F921" s="1057"/>
      <c r="G921" s="1057"/>
      <c r="H921" s="791"/>
      <c r="J921" s="1060"/>
    </row>
    <row r="922" spans="1:10" ht="20.25">
      <c r="A922" s="785"/>
      <c r="B922" s="786"/>
      <c r="C922" s="787"/>
      <c r="D922" s="788"/>
      <c r="E922" s="1069"/>
      <c r="F922" s="1057"/>
      <c r="G922" s="1057"/>
      <c r="H922" s="791"/>
      <c r="J922" s="1060"/>
    </row>
    <row r="923" spans="1:10" ht="20.25">
      <c r="A923" s="785"/>
      <c r="B923" s="786"/>
      <c r="C923" s="787"/>
      <c r="D923" s="788"/>
      <c r="E923" s="1069"/>
      <c r="F923" s="1057"/>
      <c r="G923" s="1057"/>
      <c r="H923" s="791"/>
      <c r="J923" s="1060"/>
    </row>
    <row r="924" spans="1:10" ht="20.25">
      <c r="A924" s="785"/>
      <c r="B924" s="786"/>
      <c r="C924" s="787"/>
      <c r="D924" s="788"/>
      <c r="E924" s="1069"/>
      <c r="F924" s="1057"/>
      <c r="G924" s="1057"/>
      <c r="H924" s="791"/>
      <c r="J924" s="1060"/>
    </row>
    <row r="925" spans="1:10" ht="20.25">
      <c r="A925" s="785"/>
      <c r="B925" s="786"/>
      <c r="C925" s="787"/>
      <c r="D925" s="788"/>
      <c r="E925" s="1069"/>
      <c r="F925" s="1057"/>
      <c r="G925" s="1057"/>
      <c r="H925" s="791"/>
      <c r="J925" s="1060"/>
    </row>
    <row r="926" spans="1:10" ht="20.25">
      <c r="A926" s="785"/>
      <c r="B926" s="786"/>
      <c r="C926" s="787"/>
      <c r="D926" s="788"/>
      <c r="E926" s="1069"/>
      <c r="F926" s="1057"/>
      <c r="G926" s="1057"/>
      <c r="H926" s="791"/>
      <c r="J926" s="1060"/>
    </row>
    <row r="927" spans="1:10" ht="20.25">
      <c r="A927" s="785"/>
      <c r="B927" s="786"/>
      <c r="C927" s="787"/>
      <c r="D927" s="788"/>
      <c r="E927" s="1069"/>
      <c r="F927" s="1057"/>
      <c r="G927" s="1057"/>
      <c r="H927" s="791"/>
      <c r="J927" s="1060"/>
    </row>
    <row r="928" spans="1:10" ht="20.25">
      <c r="A928" s="785"/>
      <c r="B928" s="786"/>
      <c r="C928" s="787"/>
      <c r="D928" s="788"/>
      <c r="E928" s="1069"/>
      <c r="F928" s="1057"/>
      <c r="G928" s="1057"/>
      <c r="H928" s="791"/>
      <c r="J928" s="1060"/>
    </row>
    <row r="929" spans="1:10" ht="20.25">
      <c r="A929" s="785"/>
      <c r="B929" s="786"/>
      <c r="C929" s="787"/>
      <c r="D929" s="788"/>
      <c r="E929" s="1069"/>
      <c r="F929" s="1057"/>
      <c r="G929" s="1057"/>
      <c r="H929" s="791"/>
      <c r="J929" s="1060"/>
    </row>
    <row r="930" spans="1:10" ht="20.25">
      <c r="A930" s="785"/>
      <c r="B930" s="786"/>
      <c r="C930" s="787"/>
      <c r="D930" s="788"/>
      <c r="E930" s="1069"/>
      <c r="F930" s="1057"/>
      <c r="G930" s="1057"/>
      <c r="H930" s="791"/>
      <c r="J930" s="1060"/>
    </row>
    <row r="931" spans="1:10" ht="20.25">
      <c r="A931" s="785"/>
      <c r="B931" s="786"/>
      <c r="C931" s="787"/>
      <c r="D931" s="788"/>
      <c r="E931" s="1069"/>
      <c r="F931" s="1057"/>
      <c r="G931" s="1057"/>
      <c r="H931" s="791"/>
      <c r="J931" s="1060"/>
    </row>
    <row r="932" spans="1:10" ht="20.25">
      <c r="A932" s="785"/>
      <c r="B932" s="786"/>
      <c r="C932" s="787"/>
      <c r="D932" s="788"/>
      <c r="E932" s="1069"/>
      <c r="F932" s="1057"/>
      <c r="G932" s="1057"/>
      <c r="H932" s="791"/>
      <c r="J932" s="1060"/>
    </row>
    <row r="933" spans="1:10" ht="20.25">
      <c r="A933" s="785"/>
      <c r="B933" s="786"/>
      <c r="C933" s="787"/>
      <c r="D933" s="788"/>
      <c r="E933" s="1069"/>
      <c r="F933" s="1057"/>
      <c r="G933" s="1057"/>
      <c r="H933" s="791"/>
      <c r="J933" s="1060"/>
    </row>
    <row r="934" spans="1:10" ht="20.25">
      <c r="A934" s="785"/>
      <c r="B934" s="786"/>
      <c r="C934" s="787"/>
      <c r="D934" s="788"/>
      <c r="E934" s="1069"/>
      <c r="F934" s="1057"/>
      <c r="G934" s="1057"/>
      <c r="H934" s="791"/>
      <c r="J934" s="1060"/>
    </row>
    <row r="935" spans="1:10" ht="20.25">
      <c r="A935" s="785"/>
      <c r="B935" s="786"/>
      <c r="C935" s="787"/>
      <c r="D935" s="788"/>
      <c r="E935" s="1069"/>
      <c r="F935" s="1057"/>
      <c r="G935" s="1057"/>
      <c r="H935" s="791"/>
      <c r="J935" s="1060"/>
    </row>
    <row r="936" spans="1:10" ht="20.25">
      <c r="A936" s="785"/>
      <c r="B936" s="786"/>
      <c r="C936" s="787"/>
      <c r="D936" s="788"/>
      <c r="E936" s="1069"/>
      <c r="F936" s="1057"/>
      <c r="G936" s="1057"/>
      <c r="H936" s="791"/>
      <c r="J936" s="1060"/>
    </row>
    <row r="937" spans="1:10" ht="20.25">
      <c r="A937" s="785"/>
      <c r="B937" s="786"/>
      <c r="C937" s="787"/>
      <c r="D937" s="788"/>
      <c r="E937" s="1069"/>
      <c r="F937" s="1057"/>
      <c r="G937" s="1057"/>
      <c r="H937" s="791"/>
      <c r="J937" s="1060"/>
    </row>
    <row r="938" spans="1:10" ht="20.25">
      <c r="A938" s="785"/>
      <c r="B938" s="786"/>
      <c r="C938" s="787"/>
      <c r="D938" s="788"/>
      <c r="E938" s="1069"/>
      <c r="F938" s="1057"/>
      <c r="G938" s="1057"/>
      <c r="H938" s="791"/>
      <c r="J938" s="1060"/>
    </row>
    <row r="939" spans="1:10" ht="20.25">
      <c r="A939" s="785"/>
      <c r="B939" s="786"/>
      <c r="C939" s="787"/>
      <c r="D939" s="788"/>
      <c r="E939" s="1069"/>
      <c r="F939" s="1057"/>
      <c r="G939" s="1057"/>
      <c r="H939" s="791"/>
      <c r="J939" s="1060"/>
    </row>
    <row r="940" spans="1:10" ht="20.25">
      <c r="A940" s="785"/>
      <c r="B940" s="786"/>
      <c r="C940" s="787"/>
      <c r="D940" s="788"/>
      <c r="E940" s="1069"/>
      <c r="F940" s="1057"/>
      <c r="G940" s="1057"/>
      <c r="H940" s="791"/>
      <c r="J940" s="1060"/>
    </row>
    <row r="941" spans="1:10" ht="20.25">
      <c r="A941" s="785"/>
      <c r="B941" s="786"/>
      <c r="C941" s="787"/>
      <c r="D941" s="788"/>
      <c r="E941" s="1069"/>
      <c r="F941" s="1057"/>
      <c r="G941" s="1057"/>
      <c r="H941" s="791"/>
      <c r="J941" s="1060"/>
    </row>
    <row r="942" spans="1:10" ht="20.25">
      <c r="A942" s="785"/>
      <c r="B942" s="786"/>
      <c r="C942" s="787"/>
      <c r="D942" s="788"/>
      <c r="E942" s="1069"/>
      <c r="F942" s="1057"/>
      <c r="G942" s="1057"/>
      <c r="H942" s="791"/>
      <c r="J942" s="1060"/>
    </row>
    <row r="943" spans="1:10" ht="20.25">
      <c r="A943" s="785"/>
      <c r="B943" s="786"/>
      <c r="C943" s="787"/>
      <c r="D943" s="788"/>
      <c r="E943" s="1069"/>
      <c r="F943" s="1057"/>
      <c r="G943" s="1057"/>
      <c r="H943" s="791"/>
      <c r="J943" s="1060"/>
    </row>
    <row r="944" spans="1:10" ht="20.25">
      <c r="A944" s="785"/>
      <c r="B944" s="786"/>
      <c r="C944" s="787"/>
      <c r="D944" s="788"/>
      <c r="E944" s="1069"/>
      <c r="F944" s="1057"/>
      <c r="G944" s="1057"/>
      <c r="H944" s="791"/>
      <c r="J944" s="1060"/>
    </row>
    <row r="945" spans="1:10" ht="20.25">
      <c r="A945" s="785"/>
      <c r="B945" s="786"/>
      <c r="C945" s="787"/>
      <c r="D945" s="788"/>
      <c r="E945" s="1069"/>
      <c r="F945" s="1057"/>
      <c r="G945" s="1057"/>
      <c r="H945" s="791"/>
      <c r="J945" s="1060"/>
    </row>
    <row r="946" spans="1:10" ht="20.25">
      <c r="A946" s="785"/>
      <c r="B946" s="786"/>
      <c r="C946" s="787"/>
      <c r="D946" s="788"/>
      <c r="E946" s="1069"/>
      <c r="F946" s="1057"/>
      <c r="G946" s="1057"/>
      <c r="H946" s="791"/>
      <c r="J946" s="1060"/>
    </row>
    <row r="947" spans="1:10" ht="20.25">
      <c r="A947" s="785"/>
      <c r="B947" s="786"/>
      <c r="C947" s="787"/>
      <c r="D947" s="788"/>
      <c r="E947" s="1069"/>
      <c r="F947" s="1057"/>
      <c r="G947" s="1057"/>
      <c r="H947" s="791"/>
      <c r="J947" s="1060"/>
    </row>
    <row r="948" spans="1:10" ht="20.25">
      <c r="A948" s="785"/>
      <c r="B948" s="786"/>
      <c r="C948" s="787"/>
      <c r="D948" s="788"/>
      <c r="E948" s="1069"/>
      <c r="F948" s="1057"/>
      <c r="G948" s="1057"/>
      <c r="H948" s="791"/>
      <c r="J948" s="1060"/>
    </row>
    <row r="949" spans="1:10" ht="20.25">
      <c r="A949" s="785"/>
      <c r="B949" s="786"/>
      <c r="C949" s="787"/>
      <c r="D949" s="788"/>
      <c r="E949" s="1069"/>
      <c r="F949" s="1057"/>
      <c r="G949" s="1057"/>
      <c r="H949" s="791"/>
      <c r="J949" s="1060"/>
    </row>
    <row r="950" spans="1:10" ht="20.25">
      <c r="A950" s="785"/>
      <c r="B950" s="786"/>
      <c r="C950" s="787"/>
      <c r="D950" s="788"/>
      <c r="E950" s="1069"/>
      <c r="F950" s="1057"/>
      <c r="G950" s="1057"/>
      <c r="H950" s="791"/>
      <c r="J950" s="1060"/>
    </row>
    <row r="951" spans="1:10" ht="20.25">
      <c r="A951" s="785"/>
      <c r="B951" s="786"/>
      <c r="C951" s="787"/>
      <c r="D951" s="788"/>
      <c r="E951" s="1069"/>
      <c r="F951" s="1057"/>
      <c r="G951" s="1057"/>
      <c r="H951" s="791"/>
      <c r="J951" s="1060"/>
    </row>
    <row r="952" spans="1:10" ht="20.25">
      <c r="A952" s="785"/>
      <c r="B952" s="786"/>
      <c r="C952" s="787"/>
      <c r="D952" s="788"/>
      <c r="E952" s="1069"/>
      <c r="F952" s="1057"/>
      <c r="G952" s="1057"/>
      <c r="H952" s="791"/>
      <c r="J952" s="1060"/>
    </row>
    <row r="953" spans="1:10" ht="20.25">
      <c r="A953" s="785"/>
      <c r="B953" s="786"/>
      <c r="C953" s="787"/>
      <c r="D953" s="788"/>
      <c r="E953" s="1069"/>
      <c r="F953" s="1057"/>
      <c r="G953" s="1057"/>
      <c r="H953" s="791"/>
      <c r="J953" s="1060"/>
    </row>
    <row r="954" spans="1:10" ht="20.25">
      <c r="A954" s="785"/>
      <c r="B954" s="786"/>
      <c r="C954" s="787"/>
      <c r="D954" s="788"/>
      <c r="E954" s="1069"/>
      <c r="F954" s="1057"/>
      <c r="G954" s="1057"/>
      <c r="H954" s="791"/>
      <c r="J954" s="1060"/>
    </row>
    <row r="955" spans="1:10" ht="20.25">
      <c r="A955" s="785"/>
      <c r="B955" s="786"/>
      <c r="C955" s="787"/>
      <c r="D955" s="788"/>
      <c r="E955" s="1069"/>
      <c r="F955" s="1057"/>
      <c r="G955" s="1057"/>
      <c r="H955" s="791"/>
      <c r="J955" s="1060"/>
    </row>
    <row r="956" spans="1:10" ht="20.25">
      <c r="A956" s="785"/>
      <c r="B956" s="786"/>
      <c r="C956" s="787"/>
      <c r="D956" s="788"/>
      <c r="E956" s="1069"/>
      <c r="F956" s="1057"/>
      <c r="G956" s="1057"/>
      <c r="H956" s="791"/>
      <c r="J956" s="1060"/>
    </row>
    <row r="957" spans="1:10" ht="20.25">
      <c r="A957" s="785"/>
      <c r="B957" s="786"/>
      <c r="C957" s="787"/>
      <c r="D957" s="788"/>
      <c r="E957" s="1069"/>
      <c r="F957" s="1057"/>
      <c r="G957" s="1057"/>
      <c r="H957" s="791"/>
      <c r="J957" s="1060"/>
    </row>
    <row r="958" spans="1:10" ht="20.25">
      <c r="A958" s="785"/>
      <c r="B958" s="786"/>
      <c r="C958" s="787"/>
      <c r="D958" s="788"/>
      <c r="E958" s="1069"/>
      <c r="F958" s="1057"/>
      <c r="G958" s="1057"/>
      <c r="H958" s="791"/>
      <c r="J958" s="1060"/>
    </row>
    <row r="959" spans="1:10" ht="20.25">
      <c r="A959" s="785"/>
      <c r="B959" s="786"/>
      <c r="C959" s="787"/>
      <c r="D959" s="788"/>
      <c r="E959" s="1069"/>
      <c r="F959" s="1057"/>
      <c r="G959" s="1057"/>
      <c r="H959" s="791"/>
      <c r="J959" s="1060"/>
    </row>
    <row r="960" spans="1:10" ht="20.25">
      <c r="A960" s="785"/>
      <c r="B960" s="786"/>
      <c r="C960" s="787"/>
      <c r="D960" s="788"/>
      <c r="E960" s="1069"/>
      <c r="F960" s="1057"/>
      <c r="G960" s="1057"/>
      <c r="H960" s="791"/>
      <c r="J960" s="1060"/>
    </row>
    <row r="961" spans="1:10" ht="20.25">
      <c r="A961" s="785"/>
      <c r="B961" s="786"/>
      <c r="C961" s="787"/>
      <c r="D961" s="788"/>
      <c r="E961" s="1069"/>
      <c r="F961" s="1057"/>
      <c r="G961" s="1057"/>
      <c r="H961" s="791"/>
      <c r="J961" s="1060"/>
    </row>
    <row r="962" spans="1:10" ht="20.25">
      <c r="A962" s="785"/>
      <c r="B962" s="786"/>
      <c r="C962" s="787"/>
      <c r="D962" s="788"/>
      <c r="E962" s="1069"/>
      <c r="F962" s="1057"/>
      <c r="G962" s="1057"/>
      <c r="H962" s="791"/>
      <c r="J962" s="1060"/>
    </row>
    <row r="963" spans="1:10" ht="20.25">
      <c r="A963" s="785"/>
      <c r="B963" s="786"/>
      <c r="C963" s="787"/>
      <c r="D963" s="788"/>
      <c r="E963" s="1069"/>
      <c r="F963" s="1057"/>
      <c r="G963" s="1057"/>
      <c r="H963" s="791"/>
      <c r="J963" s="1060"/>
    </row>
    <row r="964" spans="1:10" ht="20.25">
      <c r="A964" s="785"/>
      <c r="B964" s="786"/>
      <c r="C964" s="787"/>
      <c r="D964" s="788"/>
      <c r="E964" s="1069"/>
      <c r="F964" s="1057"/>
      <c r="G964" s="1057"/>
      <c r="H964" s="791"/>
      <c r="J964" s="1060"/>
    </row>
    <row r="965" spans="1:10" ht="20.25">
      <c r="A965" s="785"/>
      <c r="B965" s="786"/>
      <c r="C965" s="787"/>
      <c r="D965" s="788"/>
      <c r="E965" s="1069"/>
      <c r="F965" s="1057"/>
      <c r="G965" s="1057"/>
      <c r="H965" s="791"/>
      <c r="J965" s="1060"/>
    </row>
    <row r="966" spans="1:10" ht="20.25">
      <c r="A966" s="785"/>
      <c r="B966" s="786"/>
      <c r="C966" s="787"/>
      <c r="D966" s="788"/>
      <c r="E966" s="1069"/>
      <c r="F966" s="1057"/>
      <c r="G966" s="1057"/>
      <c r="H966" s="791"/>
      <c r="J966" s="1060"/>
    </row>
    <row r="967" spans="1:10" ht="20.25">
      <c r="A967" s="785"/>
      <c r="B967" s="786"/>
      <c r="C967" s="787"/>
      <c r="D967" s="788"/>
      <c r="E967" s="1069"/>
      <c r="F967" s="1057"/>
      <c r="G967" s="1057"/>
      <c r="H967" s="791"/>
      <c r="J967" s="1060"/>
    </row>
    <row r="968" spans="1:10" ht="20.25">
      <c r="A968" s="785"/>
      <c r="B968" s="786"/>
      <c r="C968" s="787"/>
      <c r="D968" s="788"/>
      <c r="E968" s="1069"/>
      <c r="F968" s="1057"/>
      <c r="G968" s="1057"/>
      <c r="H968" s="791"/>
      <c r="J968" s="1060"/>
    </row>
    <row r="969" spans="1:10" ht="20.25">
      <c r="A969" s="785"/>
      <c r="B969" s="786"/>
      <c r="C969" s="787"/>
      <c r="D969" s="788"/>
      <c r="E969" s="1069"/>
      <c r="F969" s="1057"/>
      <c r="G969" s="1057"/>
      <c r="H969" s="791"/>
      <c r="J969" s="1060"/>
    </row>
    <row r="970" spans="1:10" ht="20.25">
      <c r="A970" s="785"/>
      <c r="B970" s="786"/>
      <c r="C970" s="787"/>
      <c r="D970" s="788"/>
      <c r="E970" s="1069"/>
      <c r="F970" s="1057"/>
      <c r="G970" s="1057"/>
      <c r="H970" s="791"/>
      <c r="J970" s="1060"/>
    </row>
    <row r="971" spans="1:10" ht="20.25">
      <c r="A971" s="785"/>
      <c r="B971" s="786"/>
      <c r="C971" s="787"/>
      <c r="D971" s="788"/>
      <c r="E971" s="1069"/>
      <c r="F971" s="1057"/>
      <c r="G971" s="1057"/>
      <c r="H971" s="791"/>
      <c r="J971" s="1060"/>
    </row>
    <row r="972" spans="1:10" ht="20.25">
      <c r="A972" s="785"/>
      <c r="B972" s="786"/>
      <c r="C972" s="787"/>
      <c r="D972" s="788"/>
      <c r="E972" s="1069"/>
      <c r="F972" s="1057"/>
      <c r="G972" s="1057"/>
      <c r="H972" s="791"/>
      <c r="J972" s="1060"/>
    </row>
    <row r="973" spans="1:10" ht="20.25">
      <c r="A973" s="785"/>
      <c r="B973" s="786"/>
      <c r="C973" s="787"/>
      <c r="D973" s="788"/>
      <c r="E973" s="1069"/>
      <c r="F973" s="1057"/>
      <c r="G973" s="1057"/>
      <c r="H973" s="791"/>
      <c r="J973" s="1060"/>
    </row>
    <row r="974" spans="1:10" ht="20.25">
      <c r="A974" s="785"/>
      <c r="B974" s="786"/>
      <c r="C974" s="787"/>
      <c r="D974" s="788"/>
      <c r="E974" s="1069"/>
      <c r="F974" s="1057"/>
      <c r="G974" s="1057"/>
      <c r="H974" s="791"/>
      <c r="J974" s="1060"/>
    </row>
    <row r="975" spans="1:10" ht="20.25">
      <c r="A975" s="785"/>
      <c r="B975" s="786"/>
      <c r="C975" s="787"/>
      <c r="D975" s="788"/>
      <c r="E975" s="1069"/>
      <c r="F975" s="1057"/>
      <c r="G975" s="1057"/>
      <c r="H975" s="791"/>
      <c r="J975" s="1060"/>
    </row>
    <row r="976" spans="1:10" ht="20.25">
      <c r="A976" s="785"/>
      <c r="B976" s="786"/>
      <c r="C976" s="787"/>
      <c r="D976" s="788"/>
      <c r="E976" s="1069"/>
      <c r="F976" s="1057"/>
      <c r="G976" s="1057"/>
      <c r="H976" s="791"/>
      <c r="J976" s="1060"/>
    </row>
    <row r="977" spans="1:10" ht="20.25">
      <c r="A977" s="785"/>
      <c r="B977" s="786"/>
      <c r="C977" s="787"/>
      <c r="D977" s="788"/>
      <c r="E977" s="1069"/>
      <c r="F977" s="1057"/>
      <c r="G977" s="1057"/>
      <c r="H977" s="791"/>
      <c r="J977" s="1060"/>
    </row>
    <row r="978" spans="1:10" ht="20.25">
      <c r="A978" s="785"/>
      <c r="B978" s="786"/>
      <c r="C978" s="787"/>
      <c r="D978" s="788"/>
      <c r="E978" s="1069"/>
      <c r="F978" s="1057"/>
      <c r="G978" s="1057"/>
      <c r="H978" s="791"/>
      <c r="J978" s="1060"/>
    </row>
    <row r="979" spans="1:10" ht="20.25">
      <c r="A979" s="785"/>
      <c r="B979" s="786"/>
      <c r="C979" s="787"/>
      <c r="D979" s="788"/>
      <c r="E979" s="1069"/>
      <c r="F979" s="1057"/>
      <c r="G979" s="1057"/>
      <c r="H979" s="791"/>
      <c r="J979" s="1060"/>
    </row>
    <row r="980" spans="1:10" ht="20.25">
      <c r="A980" s="785"/>
      <c r="B980" s="786"/>
      <c r="C980" s="787"/>
      <c r="D980" s="788"/>
      <c r="E980" s="1069"/>
      <c r="F980" s="1057"/>
      <c r="G980" s="1057"/>
      <c r="H980" s="791"/>
      <c r="J980" s="1060"/>
    </row>
    <row r="981" spans="1:10" ht="20.25">
      <c r="A981" s="785"/>
      <c r="B981" s="786"/>
      <c r="C981" s="787"/>
      <c r="D981" s="788"/>
      <c r="E981" s="1069"/>
      <c r="F981" s="1057"/>
      <c r="G981" s="1057"/>
      <c r="H981" s="791"/>
      <c r="J981" s="1060"/>
    </row>
    <row r="982" spans="1:10" ht="20.25">
      <c r="A982" s="785"/>
      <c r="B982" s="786"/>
      <c r="C982" s="787"/>
      <c r="D982" s="788"/>
      <c r="E982" s="1069"/>
      <c r="F982" s="1057"/>
      <c r="G982" s="1057"/>
      <c r="H982" s="791"/>
      <c r="J982" s="1060"/>
    </row>
    <row r="983" spans="1:10" ht="20.25">
      <c r="A983" s="785"/>
      <c r="B983" s="786"/>
      <c r="C983" s="787"/>
      <c r="D983" s="788"/>
      <c r="E983" s="1069"/>
      <c r="F983" s="1057"/>
      <c r="G983" s="1057"/>
      <c r="H983" s="791"/>
      <c r="J983" s="1060"/>
    </row>
    <row r="984" spans="1:10" ht="20.25">
      <c r="A984" s="785"/>
      <c r="B984" s="786"/>
      <c r="C984" s="787"/>
      <c r="D984" s="788"/>
      <c r="E984" s="1069"/>
      <c r="F984" s="1057"/>
      <c r="G984" s="1057"/>
      <c r="H984" s="791"/>
      <c r="J984" s="1060"/>
    </row>
    <row r="985" spans="1:10" ht="20.25">
      <c r="A985" s="785"/>
      <c r="B985" s="786"/>
      <c r="C985" s="787"/>
      <c r="D985" s="788"/>
      <c r="E985" s="1069"/>
      <c r="F985" s="1057"/>
      <c r="G985" s="1057"/>
      <c r="H985" s="791"/>
      <c r="J985" s="1060"/>
    </row>
    <row r="986" spans="1:10" ht="20.25">
      <c r="A986" s="785"/>
      <c r="B986" s="786"/>
      <c r="C986" s="787"/>
      <c r="D986" s="788"/>
      <c r="E986" s="1069"/>
      <c r="F986" s="1057"/>
      <c r="G986" s="1057"/>
      <c r="H986" s="791"/>
      <c r="J986" s="1060"/>
    </row>
    <row r="987" spans="1:10" ht="20.25">
      <c r="A987" s="785"/>
      <c r="B987" s="786"/>
      <c r="C987" s="787"/>
      <c r="D987" s="788"/>
      <c r="E987" s="1069"/>
      <c r="F987" s="1057"/>
      <c r="G987" s="1057"/>
      <c r="H987" s="791"/>
      <c r="J987" s="1060"/>
    </row>
    <row r="988" spans="1:10" ht="20.25">
      <c r="A988" s="785"/>
      <c r="B988" s="786"/>
      <c r="C988" s="787"/>
      <c r="D988" s="788"/>
      <c r="E988" s="1069"/>
      <c r="F988" s="1057"/>
      <c r="G988" s="1057"/>
      <c r="H988" s="791"/>
      <c r="J988" s="1060"/>
    </row>
    <row r="989" spans="1:10" ht="20.25">
      <c r="A989" s="785"/>
      <c r="B989" s="786"/>
      <c r="C989" s="787"/>
      <c r="D989" s="788"/>
      <c r="E989" s="1069"/>
      <c r="F989" s="1057"/>
      <c r="G989" s="1057"/>
      <c r="H989" s="791"/>
      <c r="J989" s="1060"/>
    </row>
    <row r="990" spans="1:10" ht="20.25">
      <c r="A990" s="785"/>
      <c r="B990" s="786"/>
      <c r="C990" s="787"/>
      <c r="D990" s="788"/>
      <c r="E990" s="1069"/>
      <c r="F990" s="1057"/>
      <c r="G990" s="1057"/>
      <c r="H990" s="791"/>
      <c r="J990" s="1060"/>
    </row>
    <row r="991" spans="1:10" ht="20.25">
      <c r="A991" s="785"/>
      <c r="B991" s="786"/>
      <c r="C991" s="787"/>
      <c r="D991" s="788"/>
      <c r="E991" s="1069"/>
      <c r="F991" s="1057"/>
      <c r="G991" s="1057"/>
      <c r="H991" s="791"/>
      <c r="J991" s="1060"/>
    </row>
    <row r="992" spans="1:10" ht="20.25">
      <c r="A992" s="785"/>
      <c r="B992" s="786"/>
      <c r="C992" s="787"/>
      <c r="D992" s="788"/>
      <c r="E992" s="1069"/>
      <c r="F992" s="1057"/>
      <c r="G992" s="1057"/>
      <c r="H992" s="791"/>
      <c r="J992" s="1060"/>
    </row>
    <row r="993" spans="1:10" ht="20.25">
      <c r="A993" s="785"/>
      <c r="B993" s="786"/>
      <c r="C993" s="787"/>
      <c r="D993" s="788"/>
      <c r="E993" s="1069"/>
      <c r="F993" s="1057"/>
      <c r="G993" s="1057"/>
      <c r="H993" s="791"/>
      <c r="J993" s="1060"/>
    </row>
    <row r="994" spans="1:10" ht="20.25">
      <c r="A994" s="785"/>
      <c r="B994" s="786"/>
      <c r="C994" s="787"/>
      <c r="D994" s="788"/>
      <c r="E994" s="1069"/>
      <c r="F994" s="1057"/>
      <c r="G994" s="1057"/>
      <c r="H994" s="791"/>
      <c r="J994" s="1060"/>
    </row>
    <row r="995" spans="1:10" ht="20.25">
      <c r="A995" s="785"/>
      <c r="B995" s="786"/>
      <c r="C995" s="787"/>
      <c r="D995" s="788"/>
      <c r="E995" s="1069"/>
      <c r="F995" s="1057"/>
      <c r="G995" s="1057"/>
      <c r="H995" s="791"/>
      <c r="J995" s="1060"/>
    </row>
    <row r="996" spans="1:10" ht="20.25">
      <c r="A996" s="785"/>
      <c r="B996" s="786"/>
      <c r="C996" s="787"/>
      <c r="D996" s="788"/>
      <c r="E996" s="1069"/>
      <c r="F996" s="1057"/>
      <c r="G996" s="1057"/>
      <c r="H996" s="791"/>
      <c r="J996" s="1060"/>
    </row>
    <row r="997" spans="1:10" ht="20.25">
      <c r="A997" s="785"/>
      <c r="B997" s="786"/>
      <c r="C997" s="787"/>
      <c r="D997" s="788"/>
      <c r="E997" s="1069"/>
      <c r="F997" s="1057"/>
      <c r="G997" s="1057"/>
      <c r="H997" s="791"/>
      <c r="J997" s="1060"/>
    </row>
    <row r="998" spans="1:10" ht="20.25">
      <c r="A998" s="785"/>
      <c r="B998" s="786"/>
      <c r="C998" s="787"/>
      <c r="D998" s="788"/>
      <c r="E998" s="1069"/>
      <c r="F998" s="1057"/>
      <c r="G998" s="1057"/>
      <c r="H998" s="791"/>
      <c r="J998" s="1060"/>
    </row>
    <row r="999" spans="1:10" ht="20.25">
      <c r="A999" s="785"/>
      <c r="B999" s="786"/>
      <c r="C999" s="787"/>
      <c r="D999" s="788"/>
      <c r="E999" s="1069"/>
      <c r="F999" s="1057"/>
      <c r="G999" s="1057"/>
      <c r="H999" s="791"/>
      <c r="J999" s="1060"/>
    </row>
    <row r="1000" spans="1:10" ht="20.25">
      <c r="A1000" s="785"/>
      <c r="B1000" s="786"/>
      <c r="C1000" s="787"/>
      <c r="D1000" s="788"/>
      <c r="E1000" s="1069"/>
      <c r="F1000" s="1057"/>
      <c r="G1000" s="1057"/>
      <c r="H1000" s="791"/>
      <c r="J1000" s="1060"/>
    </row>
    <row r="1001" spans="1:10" ht="20.25">
      <c r="A1001" s="785"/>
      <c r="B1001" s="786"/>
      <c r="C1001" s="787"/>
      <c r="D1001" s="788"/>
      <c r="E1001" s="1069"/>
      <c r="F1001" s="1057"/>
      <c r="G1001" s="1057"/>
      <c r="H1001" s="791"/>
      <c r="J1001" s="1060"/>
    </row>
    <row r="1002" spans="1:10" ht="20.25">
      <c r="A1002" s="785"/>
      <c r="B1002" s="786"/>
      <c r="C1002" s="787"/>
      <c r="D1002" s="788"/>
      <c r="E1002" s="1069"/>
      <c r="F1002" s="1057"/>
      <c r="G1002" s="1057"/>
      <c r="H1002" s="791"/>
      <c r="J1002" s="1060"/>
    </row>
    <row r="1003" spans="1:10" ht="20.25">
      <c r="A1003" s="785"/>
      <c r="B1003" s="786"/>
      <c r="C1003" s="787"/>
      <c r="D1003" s="788"/>
      <c r="E1003" s="1069"/>
      <c r="F1003" s="1057"/>
      <c r="G1003" s="1057"/>
      <c r="H1003" s="791"/>
      <c r="J1003" s="1060"/>
    </row>
    <row r="1004" spans="1:10" ht="20.25">
      <c r="A1004" s="785"/>
      <c r="B1004" s="786"/>
      <c r="C1004" s="787"/>
      <c r="D1004" s="788"/>
      <c r="E1004" s="1069"/>
      <c r="F1004" s="1057"/>
      <c r="G1004" s="1057"/>
      <c r="H1004" s="791"/>
      <c r="J1004" s="1060"/>
    </row>
    <row r="1005" spans="1:10" ht="20.25">
      <c r="A1005" s="785"/>
      <c r="B1005" s="786"/>
      <c r="C1005" s="787"/>
      <c r="D1005" s="788"/>
      <c r="E1005" s="1069"/>
      <c r="F1005" s="1057"/>
      <c r="G1005" s="1057"/>
      <c r="H1005" s="791"/>
      <c r="J1005" s="1060"/>
    </row>
    <row r="1006" spans="1:10" ht="20.25">
      <c r="A1006" s="785"/>
      <c r="B1006" s="786"/>
      <c r="C1006" s="787"/>
      <c r="D1006" s="788"/>
      <c r="E1006" s="1069"/>
      <c r="F1006" s="1057"/>
      <c r="G1006" s="1057"/>
      <c r="H1006" s="791"/>
      <c r="J1006" s="1060"/>
    </row>
    <row r="1007" spans="1:10" ht="20.25">
      <c r="A1007" s="785"/>
      <c r="B1007" s="786"/>
      <c r="C1007" s="787"/>
      <c r="D1007" s="788"/>
      <c r="E1007" s="1069"/>
      <c r="F1007" s="1057"/>
      <c r="G1007" s="1057"/>
      <c r="H1007" s="791"/>
      <c r="J1007" s="1060"/>
    </row>
    <row r="1008" spans="1:10" ht="20.25">
      <c r="A1008" s="785"/>
      <c r="B1008" s="786"/>
      <c r="C1008" s="787"/>
      <c r="D1008" s="788"/>
      <c r="E1008" s="1069"/>
      <c r="F1008" s="1057"/>
      <c r="G1008" s="1057"/>
      <c r="H1008" s="791"/>
      <c r="J1008" s="1060"/>
    </row>
    <row r="1009" spans="1:10" ht="20.25">
      <c r="A1009" s="785"/>
      <c r="B1009" s="786"/>
      <c r="C1009" s="787"/>
      <c r="D1009" s="788"/>
      <c r="E1009" s="1069"/>
      <c r="F1009" s="1057"/>
      <c r="G1009" s="1057"/>
      <c r="H1009" s="791"/>
      <c r="J1009" s="1060"/>
    </row>
    <row r="1010" spans="1:10" ht="20.25">
      <c r="A1010" s="785"/>
      <c r="B1010" s="786"/>
      <c r="C1010" s="787"/>
      <c r="D1010" s="788"/>
      <c r="E1010" s="1069"/>
      <c r="F1010" s="1057"/>
      <c r="G1010" s="1057"/>
      <c r="H1010" s="791"/>
      <c r="J1010" s="1060"/>
    </row>
    <row r="1011" spans="1:10" ht="20.25">
      <c r="A1011" s="785"/>
      <c r="B1011" s="786"/>
      <c r="C1011" s="787"/>
      <c r="D1011" s="788"/>
      <c r="E1011" s="1069"/>
      <c r="F1011" s="1057"/>
      <c r="G1011" s="1057"/>
      <c r="H1011" s="791"/>
      <c r="J1011" s="1060"/>
    </row>
    <row r="1012" spans="1:10" ht="20.25">
      <c r="A1012" s="785"/>
      <c r="B1012" s="786"/>
      <c r="C1012" s="787"/>
      <c r="D1012" s="788"/>
      <c r="E1012" s="1069"/>
      <c r="F1012" s="1057"/>
      <c r="G1012" s="1057"/>
      <c r="H1012" s="791"/>
      <c r="J1012" s="1060"/>
    </row>
    <row r="1013" spans="1:10" ht="20.25">
      <c r="A1013" s="785"/>
      <c r="B1013" s="786"/>
      <c r="C1013" s="787"/>
      <c r="D1013" s="788"/>
      <c r="E1013" s="1069"/>
      <c r="F1013" s="1057"/>
      <c r="G1013" s="1057"/>
      <c r="H1013" s="791"/>
      <c r="J1013" s="1060"/>
    </row>
    <row r="1014" spans="1:10" ht="20.25">
      <c r="A1014" s="785"/>
      <c r="B1014" s="786"/>
      <c r="C1014" s="787"/>
      <c r="D1014" s="788"/>
      <c r="E1014" s="1069"/>
      <c r="F1014" s="1057"/>
      <c r="G1014" s="1057"/>
      <c r="H1014" s="791"/>
      <c r="J1014" s="1060"/>
    </row>
    <row r="1015" spans="1:10" ht="20.25">
      <c r="A1015" s="785"/>
      <c r="B1015" s="786"/>
      <c r="C1015" s="787"/>
      <c r="D1015" s="788"/>
      <c r="E1015" s="1069"/>
      <c r="F1015" s="1057"/>
      <c r="G1015" s="1057"/>
      <c r="H1015" s="791"/>
      <c r="J1015" s="1060"/>
    </row>
    <row r="1016" spans="1:10" ht="20.25">
      <c r="A1016" s="785"/>
      <c r="B1016" s="786"/>
      <c r="C1016" s="787"/>
      <c r="D1016" s="788"/>
      <c r="E1016" s="1069"/>
      <c r="F1016" s="1057"/>
      <c r="G1016" s="1057"/>
      <c r="H1016" s="791"/>
      <c r="J1016" s="1060"/>
    </row>
    <row r="1017" spans="1:10" ht="20.25">
      <c r="A1017" s="785"/>
      <c r="B1017" s="786"/>
      <c r="C1017" s="787"/>
      <c r="D1017" s="788"/>
      <c r="E1017" s="1069"/>
      <c r="F1017" s="1057"/>
      <c r="G1017" s="1057"/>
      <c r="H1017" s="791"/>
      <c r="J1017" s="1060"/>
    </row>
    <row r="1018" spans="1:10" ht="20.25">
      <c r="A1018" s="785"/>
      <c r="B1018" s="786"/>
      <c r="C1018" s="787"/>
      <c r="D1018" s="788"/>
      <c r="E1018" s="1069"/>
      <c r="F1018" s="1057"/>
      <c r="G1018" s="1057"/>
      <c r="H1018" s="791"/>
      <c r="J1018" s="1060"/>
    </row>
    <row r="1019" spans="1:10" ht="20.25">
      <c r="A1019" s="785"/>
      <c r="B1019" s="786"/>
      <c r="C1019" s="787"/>
      <c r="D1019" s="788"/>
      <c r="E1019" s="1069"/>
      <c r="F1019" s="1057"/>
      <c r="G1019" s="1057"/>
      <c r="H1019" s="791"/>
      <c r="J1019" s="1060"/>
    </row>
    <row r="1020" spans="1:10" ht="20.25">
      <c r="A1020" s="785"/>
      <c r="B1020" s="786"/>
      <c r="C1020" s="787"/>
      <c r="D1020" s="788"/>
      <c r="E1020" s="1069"/>
      <c r="F1020" s="1057"/>
      <c r="G1020" s="1057"/>
      <c r="H1020" s="791"/>
      <c r="J1020" s="1060"/>
    </row>
    <row r="1021" spans="1:10" ht="20.25">
      <c r="A1021" s="785"/>
      <c r="B1021" s="786"/>
      <c r="C1021" s="787"/>
      <c r="D1021" s="788"/>
      <c r="E1021" s="1069"/>
      <c r="F1021" s="1057"/>
      <c r="G1021" s="1057"/>
      <c r="H1021" s="791"/>
      <c r="J1021" s="1060"/>
    </row>
    <row r="1022" spans="1:10" ht="20.25">
      <c r="A1022" s="785"/>
      <c r="B1022" s="786"/>
      <c r="C1022" s="787"/>
      <c r="D1022" s="788"/>
      <c r="E1022" s="1069"/>
      <c r="F1022" s="1057"/>
      <c r="G1022" s="1057"/>
      <c r="H1022" s="791"/>
      <c r="J1022" s="1060"/>
    </row>
    <row r="1023" spans="1:10" ht="20.25">
      <c r="A1023" s="785"/>
      <c r="B1023" s="786"/>
      <c r="C1023" s="787"/>
      <c r="D1023" s="788"/>
      <c r="E1023" s="1069"/>
      <c r="F1023" s="1057"/>
      <c r="G1023" s="1057"/>
      <c r="H1023" s="791"/>
      <c r="J1023" s="1060"/>
    </row>
    <row r="1024" spans="1:10" ht="20.25">
      <c r="A1024" s="785"/>
      <c r="B1024" s="786"/>
      <c r="C1024" s="787"/>
      <c r="D1024" s="788"/>
      <c r="E1024" s="1069"/>
      <c r="F1024" s="1057"/>
      <c r="G1024" s="1057"/>
      <c r="H1024" s="791"/>
      <c r="J1024" s="1060"/>
    </row>
    <row r="1025" spans="1:10" ht="20.25">
      <c r="A1025" s="785"/>
      <c r="B1025" s="786"/>
      <c r="C1025" s="787"/>
      <c r="D1025" s="788"/>
      <c r="E1025" s="1069"/>
      <c r="F1025" s="1057"/>
      <c r="G1025" s="1057"/>
      <c r="H1025" s="791"/>
      <c r="J1025" s="1060"/>
    </row>
    <row r="1026" spans="1:10" ht="20.25">
      <c r="A1026" s="785"/>
      <c r="B1026" s="786"/>
      <c r="C1026" s="787"/>
      <c r="D1026" s="788"/>
      <c r="E1026" s="1069"/>
      <c r="F1026" s="1057"/>
      <c r="G1026" s="1057"/>
      <c r="H1026" s="791"/>
      <c r="J1026" s="1060"/>
    </row>
    <row r="1027" spans="1:10" ht="20.25">
      <c r="A1027" s="785"/>
      <c r="B1027" s="786"/>
      <c r="C1027" s="787"/>
      <c r="D1027" s="788"/>
      <c r="E1027" s="1069"/>
      <c r="F1027" s="1057"/>
      <c r="G1027" s="1057"/>
      <c r="H1027" s="791"/>
      <c r="J1027" s="1060"/>
    </row>
    <row r="1028" spans="1:10" ht="20.25">
      <c r="A1028" s="785"/>
      <c r="B1028" s="786"/>
      <c r="C1028" s="787"/>
      <c r="D1028" s="788"/>
      <c r="E1028" s="1069"/>
      <c r="F1028" s="1057"/>
      <c r="G1028" s="1057"/>
      <c r="H1028" s="791"/>
      <c r="J1028" s="1060"/>
    </row>
    <row r="1029" spans="1:10" ht="20.25">
      <c r="A1029" s="785"/>
      <c r="B1029" s="786"/>
      <c r="C1029" s="787"/>
      <c r="D1029" s="788"/>
      <c r="E1029" s="1069"/>
      <c r="F1029" s="1057"/>
      <c r="G1029" s="1057"/>
      <c r="H1029" s="791"/>
      <c r="J1029" s="1060"/>
    </row>
    <row r="1030" spans="1:10" ht="20.25">
      <c r="A1030" s="785"/>
      <c r="B1030" s="786"/>
      <c r="C1030" s="787"/>
      <c r="D1030" s="788"/>
      <c r="E1030" s="1069"/>
      <c r="F1030" s="1057"/>
      <c r="G1030" s="1057"/>
      <c r="H1030" s="791"/>
      <c r="J1030" s="1060"/>
    </row>
    <row r="1031" spans="1:10" ht="20.25">
      <c r="A1031" s="785"/>
      <c r="B1031" s="786"/>
      <c r="C1031" s="787"/>
      <c r="D1031" s="788"/>
      <c r="E1031" s="1069"/>
      <c r="F1031" s="1057"/>
      <c r="G1031" s="1057"/>
      <c r="H1031" s="791"/>
      <c r="J1031" s="1060"/>
    </row>
    <row r="1032" spans="1:10" ht="20.25">
      <c r="A1032" s="785"/>
      <c r="B1032" s="786"/>
      <c r="C1032" s="787"/>
      <c r="D1032" s="788"/>
      <c r="E1032" s="1069"/>
      <c r="F1032" s="1057"/>
      <c r="G1032" s="1057"/>
      <c r="H1032" s="791"/>
      <c r="J1032" s="1060"/>
    </row>
    <row r="1033" spans="1:10" ht="20.25">
      <c r="A1033" s="785"/>
      <c r="B1033" s="786"/>
      <c r="C1033" s="787"/>
      <c r="D1033" s="788"/>
      <c r="E1033" s="1069"/>
      <c r="F1033" s="1057"/>
      <c r="G1033" s="1057"/>
      <c r="H1033" s="791"/>
      <c r="J1033" s="1060"/>
    </row>
    <row r="1034" spans="1:10" ht="20.25">
      <c r="A1034" s="785"/>
      <c r="B1034" s="786"/>
      <c r="C1034" s="787"/>
      <c r="D1034" s="788"/>
      <c r="E1034" s="1069"/>
      <c r="F1034" s="1057"/>
      <c r="G1034" s="1057"/>
      <c r="H1034" s="791"/>
      <c r="J1034" s="1060"/>
    </row>
    <row r="1035" spans="1:10" ht="20.25">
      <c r="A1035" s="785"/>
      <c r="B1035" s="786"/>
      <c r="C1035" s="787"/>
      <c r="D1035" s="788"/>
      <c r="E1035" s="1069"/>
      <c r="F1035" s="1057"/>
      <c r="G1035" s="1057"/>
      <c r="H1035" s="791"/>
      <c r="J1035" s="1060"/>
    </row>
    <row r="1036" spans="1:10" ht="20.25">
      <c r="A1036" s="785"/>
      <c r="B1036" s="786"/>
      <c r="C1036" s="787"/>
      <c r="D1036" s="788"/>
      <c r="E1036" s="1069"/>
      <c r="F1036" s="1057"/>
      <c r="G1036" s="1057"/>
      <c r="H1036" s="791"/>
      <c r="J1036" s="1060"/>
    </row>
    <row r="1037" spans="1:10" ht="20.25">
      <c r="A1037" s="785"/>
      <c r="B1037" s="786"/>
      <c r="C1037" s="787"/>
      <c r="D1037" s="788"/>
      <c r="E1037" s="1069"/>
      <c r="F1037" s="1057"/>
      <c r="G1037" s="1057"/>
      <c r="H1037" s="791"/>
      <c r="J1037" s="1060"/>
    </row>
    <row r="1038" spans="1:10" ht="20.25">
      <c r="A1038" s="785"/>
      <c r="B1038" s="786"/>
      <c r="C1038" s="787"/>
      <c r="D1038" s="788"/>
      <c r="E1038" s="1069"/>
      <c r="F1038" s="1057"/>
      <c r="G1038" s="1057"/>
      <c r="H1038" s="791"/>
      <c r="J1038" s="1060"/>
    </row>
    <row r="1039" spans="1:10" ht="20.25">
      <c r="A1039" s="785"/>
      <c r="B1039" s="786"/>
      <c r="C1039" s="787"/>
      <c r="D1039" s="788"/>
      <c r="E1039" s="1069"/>
      <c r="F1039" s="1057"/>
      <c r="G1039" s="1057"/>
      <c r="H1039" s="791"/>
      <c r="J1039" s="1060"/>
    </row>
    <row r="1040" spans="1:10" ht="20.25">
      <c r="A1040" s="785"/>
      <c r="B1040" s="786"/>
      <c r="C1040" s="787"/>
      <c r="D1040" s="788"/>
      <c r="E1040" s="1069"/>
      <c r="F1040" s="1057"/>
      <c r="G1040" s="1057"/>
      <c r="H1040" s="791"/>
      <c r="J1040" s="1060"/>
    </row>
    <row r="1041" spans="1:10" ht="20.25">
      <c r="A1041" s="785"/>
      <c r="B1041" s="786"/>
      <c r="C1041" s="787"/>
      <c r="D1041" s="788"/>
      <c r="E1041" s="1069"/>
      <c r="F1041" s="1057"/>
      <c r="G1041" s="1057"/>
      <c r="H1041" s="791"/>
      <c r="J1041" s="1060"/>
    </row>
    <row r="1042" spans="1:10" ht="20.25">
      <c r="A1042" s="785"/>
      <c r="B1042" s="786"/>
      <c r="C1042" s="787"/>
      <c r="D1042" s="788"/>
      <c r="E1042" s="1069"/>
      <c r="F1042" s="1057"/>
      <c r="G1042" s="1057"/>
      <c r="H1042" s="791"/>
      <c r="J1042" s="1060"/>
    </row>
    <row r="1043" spans="1:10" ht="20.25">
      <c r="A1043" s="785"/>
      <c r="B1043" s="786"/>
      <c r="C1043" s="787"/>
      <c r="D1043" s="788"/>
      <c r="E1043" s="1069"/>
      <c r="F1043" s="1057"/>
      <c r="G1043" s="1057"/>
      <c r="H1043" s="791"/>
      <c r="J1043" s="1060"/>
    </row>
    <row r="1044" spans="1:10" ht="20.25">
      <c r="A1044" s="785"/>
      <c r="B1044" s="786"/>
      <c r="C1044" s="787"/>
      <c r="D1044" s="788"/>
      <c r="E1044" s="1069"/>
      <c r="F1044" s="1057"/>
      <c r="G1044" s="1057"/>
      <c r="H1044" s="791"/>
      <c r="J1044" s="1060"/>
    </row>
    <row r="1045" spans="1:10" ht="20.25">
      <c r="A1045" s="785"/>
      <c r="B1045" s="786"/>
      <c r="C1045" s="787"/>
      <c r="D1045" s="788"/>
      <c r="E1045" s="1069"/>
      <c r="F1045" s="1057"/>
      <c r="G1045" s="1057"/>
      <c r="H1045" s="791"/>
      <c r="J1045" s="1060"/>
    </row>
    <row r="1046" spans="1:10" ht="20.25">
      <c r="A1046" s="785"/>
      <c r="B1046" s="786"/>
      <c r="C1046" s="787"/>
      <c r="D1046" s="788"/>
      <c r="E1046" s="1069"/>
      <c r="F1046" s="1057"/>
      <c r="G1046" s="1057"/>
      <c r="H1046" s="791"/>
      <c r="J1046" s="1060"/>
    </row>
    <row r="1047" spans="1:10" ht="20.25">
      <c r="A1047" s="785"/>
      <c r="B1047" s="786"/>
      <c r="C1047" s="787"/>
      <c r="D1047" s="788"/>
      <c r="E1047" s="1069"/>
      <c r="F1047" s="1057"/>
      <c r="G1047" s="1057"/>
      <c r="H1047" s="791"/>
      <c r="J1047" s="1060"/>
    </row>
    <row r="1048" spans="1:10" ht="20.25">
      <c r="A1048" s="785"/>
      <c r="B1048" s="786"/>
      <c r="C1048" s="787"/>
      <c r="D1048" s="788"/>
      <c r="E1048" s="1069"/>
      <c r="F1048" s="1057"/>
      <c r="G1048" s="1057"/>
      <c r="H1048" s="791"/>
      <c r="J1048" s="1060"/>
    </row>
    <row r="1049" spans="1:10" ht="20.25">
      <c r="A1049" s="785"/>
      <c r="B1049" s="786"/>
      <c r="C1049" s="787"/>
      <c r="D1049" s="788"/>
      <c r="E1049" s="1069"/>
      <c r="F1049" s="1057"/>
      <c r="G1049" s="1057"/>
      <c r="H1049" s="791"/>
      <c r="J1049" s="1060"/>
    </row>
    <row r="1050" spans="1:10" ht="20.25">
      <c r="A1050" s="785"/>
      <c r="B1050" s="786"/>
      <c r="C1050" s="787"/>
      <c r="D1050" s="788"/>
      <c r="E1050" s="1069"/>
      <c r="F1050" s="1057"/>
      <c r="G1050" s="1057"/>
      <c r="H1050" s="791"/>
      <c r="J1050" s="1060"/>
    </row>
    <row r="1051" spans="1:10" ht="20.25">
      <c r="A1051" s="785"/>
      <c r="B1051" s="786"/>
      <c r="C1051" s="787"/>
      <c r="D1051" s="788"/>
      <c r="E1051" s="1069"/>
      <c r="F1051" s="1057"/>
      <c r="G1051" s="1057"/>
      <c r="H1051" s="791"/>
      <c r="J1051" s="1060"/>
    </row>
    <row r="1052" spans="1:10" ht="20.25">
      <c r="A1052" s="785"/>
      <c r="B1052" s="786"/>
      <c r="C1052" s="787"/>
      <c r="D1052" s="788"/>
      <c r="E1052" s="1069"/>
      <c r="F1052" s="1057"/>
      <c r="G1052" s="1057"/>
      <c r="H1052" s="791"/>
      <c r="J1052" s="1060"/>
    </row>
    <row r="1053" spans="1:10" ht="20.25">
      <c r="A1053" s="785"/>
      <c r="B1053" s="786"/>
      <c r="C1053" s="787"/>
      <c r="D1053" s="788"/>
      <c r="E1053" s="1069"/>
      <c r="F1053" s="1057"/>
      <c r="G1053" s="1057"/>
      <c r="H1053" s="791"/>
      <c r="J1053" s="1060"/>
    </row>
    <row r="1054" spans="1:10" ht="20.25">
      <c r="A1054" s="785"/>
      <c r="B1054" s="786"/>
      <c r="C1054" s="787"/>
      <c r="D1054" s="788"/>
      <c r="E1054" s="1069"/>
      <c r="F1054" s="1057"/>
      <c r="G1054" s="1057"/>
      <c r="H1054" s="791"/>
      <c r="J1054" s="1060"/>
    </row>
    <row r="1055" spans="1:10" ht="20.25">
      <c r="A1055" s="785"/>
      <c r="B1055" s="786"/>
      <c r="C1055" s="787"/>
      <c r="D1055" s="788"/>
      <c r="E1055" s="1069"/>
      <c r="F1055" s="1057"/>
      <c r="G1055" s="1057"/>
      <c r="H1055" s="791"/>
      <c r="J1055" s="1060"/>
    </row>
    <row r="1056" spans="1:10" ht="20.25">
      <c r="A1056" s="785"/>
      <c r="B1056" s="786"/>
      <c r="C1056" s="787"/>
      <c r="D1056" s="788"/>
      <c r="E1056" s="1069"/>
      <c r="F1056" s="1057"/>
      <c r="G1056" s="1057"/>
      <c r="H1056" s="791"/>
      <c r="J1056" s="1060"/>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tabColor rgb="FF00B0F0"/>
    <pageSetUpPr fitToPage="1"/>
  </sheetPr>
  <dimension ref="A1:IR1038"/>
  <sheetViews>
    <sheetView zoomScale="60" zoomScaleNormal="60" workbookViewId="0" topLeftCell="A1">
      <selection activeCell="F3" sqref="F3"/>
    </sheetView>
  </sheetViews>
  <sheetFormatPr defaultColWidth="8.8515625" defaultRowHeight="45.75" customHeight="1"/>
  <cols>
    <col min="1" max="1" width="9.140625" style="1070" customWidth="1"/>
    <col min="2" max="2" width="19.7109375" style="971" customWidth="1"/>
    <col min="3" max="3" width="16.140625" style="1072" customWidth="1"/>
    <col min="4" max="4" width="81.28125" style="1342" customWidth="1"/>
    <col min="5" max="5" width="19.7109375" style="1075" customWidth="1"/>
    <col min="6" max="6" width="18.7109375" style="1283" customWidth="1"/>
    <col min="7" max="7" width="17.7109375" style="1074" customWidth="1"/>
    <col min="8" max="8" width="19.7109375" style="1057" customWidth="1"/>
    <col min="9" max="9" width="17.8515625" style="1057" customWidth="1"/>
    <col min="10" max="11" width="8.8515625" style="750" customWidth="1"/>
    <col min="12" max="12" width="13.28125" style="750" customWidth="1"/>
    <col min="13" max="13" width="9.00390625" style="750" bestFit="1" customWidth="1"/>
    <col min="14" max="14" width="14.140625" style="750" customWidth="1"/>
    <col min="15" max="16384" width="8.8515625" style="750" customWidth="1"/>
  </cols>
  <sheetData>
    <row r="1" spans="1:9" ht="43.5" customHeight="1" thickBot="1">
      <c r="A1" s="785"/>
      <c r="B1" s="786"/>
      <c r="C1" s="788"/>
      <c r="D1" s="1339" t="s">
        <v>1033</v>
      </c>
      <c r="E1" s="791"/>
      <c r="F1" s="1288"/>
      <c r="G1" s="1057"/>
      <c r="I1" s="1289" t="s">
        <v>1041</v>
      </c>
    </row>
    <row r="2" spans="1:9" ht="59.25" customHeight="1" thickBot="1">
      <c r="A2" s="792"/>
      <c r="B2" s="793" t="s">
        <v>846</v>
      </c>
      <c r="C2" s="964" t="s">
        <v>847</v>
      </c>
      <c r="D2" s="979" t="s">
        <v>848</v>
      </c>
      <c r="E2" s="1284" t="s">
        <v>849</v>
      </c>
      <c r="F2" s="1290" t="s">
        <v>1037</v>
      </c>
      <c r="G2" s="797" t="s">
        <v>1038</v>
      </c>
      <c r="H2" s="797" t="s">
        <v>1039</v>
      </c>
      <c r="I2" s="1174" t="s">
        <v>1040</v>
      </c>
    </row>
    <row r="3" spans="1:9" ht="45.75" customHeight="1">
      <c r="A3" s="799"/>
      <c r="B3" s="800"/>
      <c r="C3" s="802"/>
      <c r="D3" s="1361" t="s">
        <v>850</v>
      </c>
      <c r="E3" s="805">
        <f>E5+E4</f>
        <v>300000</v>
      </c>
      <c r="F3" s="805">
        <v>97310</v>
      </c>
      <c r="G3" s="805">
        <f>G5+G4</f>
        <v>100000</v>
      </c>
      <c r="H3" s="805">
        <f>H5+H4</f>
        <v>102690</v>
      </c>
      <c r="I3" s="1088">
        <f>I5+I4</f>
        <v>0</v>
      </c>
    </row>
    <row r="4" spans="1:9" ht="45.75" customHeight="1">
      <c r="A4" s="806" t="s">
        <v>851</v>
      </c>
      <c r="B4" s="807" t="s">
        <v>852</v>
      </c>
      <c r="C4" s="809" t="s">
        <v>853</v>
      </c>
      <c r="D4" s="1328" t="s">
        <v>854</v>
      </c>
      <c r="E4" s="812">
        <v>247310</v>
      </c>
      <c r="F4" s="1231">
        <v>97310</v>
      </c>
      <c r="G4" s="926">
        <v>70000</v>
      </c>
      <c r="H4" s="926">
        <v>80000</v>
      </c>
      <c r="I4" s="1276">
        <v>0</v>
      </c>
    </row>
    <row r="5" spans="1:9" ht="45.75" customHeight="1">
      <c r="A5" s="806" t="s">
        <v>851</v>
      </c>
      <c r="B5" s="807" t="s">
        <v>1216</v>
      </c>
      <c r="C5" s="809" t="s">
        <v>853</v>
      </c>
      <c r="D5" s="1344" t="s">
        <v>1172</v>
      </c>
      <c r="E5" s="812">
        <v>52690</v>
      </c>
      <c r="F5" s="1231">
        <v>0</v>
      </c>
      <c r="G5" s="926">
        <v>30000</v>
      </c>
      <c r="H5" s="926">
        <v>22690</v>
      </c>
      <c r="I5" s="1276">
        <v>0</v>
      </c>
    </row>
    <row r="6" spans="1:9" ht="45.75" customHeight="1">
      <c r="A6" s="816"/>
      <c r="B6" s="817">
        <v>51</v>
      </c>
      <c r="C6" s="819"/>
      <c r="D6" s="1362" t="s">
        <v>855</v>
      </c>
      <c r="E6" s="804">
        <f>E7+E8+E11+E10+E9+E12</f>
        <v>1890000</v>
      </c>
      <c r="F6" s="804">
        <f>F7+F8+F11+F10+F9+F12</f>
        <v>425000</v>
      </c>
      <c r="G6" s="804">
        <f>G7+G8+G11+G10+G9+G12</f>
        <v>725000</v>
      </c>
      <c r="H6" s="804">
        <f>H7+H8+H11+H10+H9+H12</f>
        <v>395000</v>
      </c>
      <c r="I6" s="1124">
        <f>I7+I8+I11+I10+I9+I12</f>
        <v>345000</v>
      </c>
    </row>
    <row r="7" spans="1:9" ht="45.75" customHeight="1">
      <c r="A7" s="822" t="s">
        <v>856</v>
      </c>
      <c r="B7" s="823" t="s">
        <v>1173</v>
      </c>
      <c r="C7" s="825" t="s">
        <v>853</v>
      </c>
      <c r="D7" s="1326" t="s">
        <v>857</v>
      </c>
      <c r="E7" s="752">
        <v>190000</v>
      </c>
      <c r="F7" s="1291">
        <v>100000</v>
      </c>
      <c r="G7" s="1291">
        <v>0</v>
      </c>
      <c r="H7" s="1291">
        <v>70000</v>
      </c>
      <c r="I7" s="1292">
        <v>20000</v>
      </c>
    </row>
    <row r="8" spans="1:9" ht="45.75" customHeight="1">
      <c r="A8" s="822" t="s">
        <v>856</v>
      </c>
      <c r="B8" s="823" t="s">
        <v>858</v>
      </c>
      <c r="C8" s="825" t="s">
        <v>853</v>
      </c>
      <c r="D8" s="1326" t="s">
        <v>859</v>
      </c>
      <c r="E8" s="752">
        <v>80000</v>
      </c>
      <c r="F8" s="1291">
        <v>20000</v>
      </c>
      <c r="G8" s="1275">
        <v>20000</v>
      </c>
      <c r="H8" s="1275">
        <v>20000</v>
      </c>
      <c r="I8" s="1276">
        <v>20000</v>
      </c>
    </row>
    <row r="9" spans="1:9" ht="45.75" customHeight="1">
      <c r="A9" s="822" t="s">
        <v>856</v>
      </c>
      <c r="B9" s="823" t="s">
        <v>862</v>
      </c>
      <c r="C9" s="825" t="s">
        <v>853</v>
      </c>
      <c r="D9" s="1327" t="s">
        <v>863</v>
      </c>
      <c r="E9" s="829">
        <v>650000</v>
      </c>
      <c r="F9" s="1291">
        <f>E9/4</f>
        <v>162500</v>
      </c>
      <c r="G9" s="1291">
        <f>E9/4</f>
        <v>162500</v>
      </c>
      <c r="H9" s="1275">
        <f>E9/4</f>
        <v>162500</v>
      </c>
      <c r="I9" s="1276">
        <f>E9/4</f>
        <v>162500</v>
      </c>
    </row>
    <row r="10" spans="1:9" ht="45.75" customHeight="1">
      <c r="A10" s="822" t="s">
        <v>856</v>
      </c>
      <c r="B10" s="823" t="s">
        <v>1174</v>
      </c>
      <c r="C10" s="825" t="s">
        <v>853</v>
      </c>
      <c r="D10" s="1327" t="s">
        <v>861</v>
      </c>
      <c r="E10" s="829">
        <v>300000</v>
      </c>
      <c r="F10" s="1291">
        <f>E10/4</f>
        <v>75000</v>
      </c>
      <c r="G10" s="1291">
        <f>E10/4</f>
        <v>75000</v>
      </c>
      <c r="H10" s="1275">
        <f>E10/4</f>
        <v>75000</v>
      </c>
      <c r="I10" s="1276">
        <f>E10/4</f>
        <v>75000</v>
      </c>
    </row>
    <row r="11" spans="1:9" ht="45.75" customHeight="1">
      <c r="A11" s="822" t="s">
        <v>856</v>
      </c>
      <c r="B11" s="830" t="s">
        <v>1005</v>
      </c>
      <c r="C11" s="825" t="s">
        <v>853</v>
      </c>
      <c r="D11" s="1326" t="s">
        <v>860</v>
      </c>
      <c r="E11" s="752">
        <v>270000</v>
      </c>
      <c r="F11" s="1291">
        <f>E11/4</f>
        <v>67500</v>
      </c>
      <c r="G11" s="1291">
        <f>E11/4</f>
        <v>67500</v>
      </c>
      <c r="H11" s="1275">
        <f>E11/4</f>
        <v>67500</v>
      </c>
      <c r="I11" s="1276">
        <f>E11/4</f>
        <v>67500</v>
      </c>
    </row>
    <row r="12" spans="1:9" ht="45.75" customHeight="1">
      <c r="A12" s="822" t="s">
        <v>856</v>
      </c>
      <c r="B12" s="823" t="s">
        <v>1175</v>
      </c>
      <c r="C12" s="825" t="s">
        <v>853</v>
      </c>
      <c r="D12" s="1327" t="s">
        <v>864</v>
      </c>
      <c r="E12" s="829">
        <v>400000</v>
      </c>
      <c r="F12" s="1291">
        <v>0</v>
      </c>
      <c r="G12" s="1291">
        <v>400000</v>
      </c>
      <c r="H12" s="1275">
        <v>0</v>
      </c>
      <c r="I12" s="1276">
        <v>0</v>
      </c>
    </row>
    <row r="13" spans="1:9" ht="45.75" customHeight="1">
      <c r="A13" s="816" t="s">
        <v>856</v>
      </c>
      <c r="B13" s="817">
        <v>52</v>
      </c>
      <c r="C13" s="819"/>
      <c r="D13" s="1363" t="s">
        <v>865</v>
      </c>
      <c r="E13" s="804">
        <f>SUM(E14:E20)</f>
        <v>26130372.59</v>
      </c>
      <c r="F13" s="804">
        <f>SUM(F14:F20)</f>
        <v>6926872.59</v>
      </c>
      <c r="G13" s="804">
        <f>SUM(G14:G20)</f>
        <v>6399500</v>
      </c>
      <c r="H13" s="804">
        <f>SUM(H14:H20)</f>
        <v>6399500</v>
      </c>
      <c r="I13" s="1124">
        <f>SUM(I14:I20)</f>
        <v>6404500</v>
      </c>
    </row>
    <row r="14" spans="1:9" ht="45.75" customHeight="1">
      <c r="A14" s="806" t="s">
        <v>856</v>
      </c>
      <c r="B14" s="807" t="s">
        <v>866</v>
      </c>
      <c r="C14" s="809" t="s">
        <v>853</v>
      </c>
      <c r="D14" s="1328" t="s">
        <v>867</v>
      </c>
      <c r="E14" s="812">
        <v>20000000</v>
      </c>
      <c r="F14" s="1231">
        <f>E14/4</f>
        <v>5000000</v>
      </c>
      <c r="G14" s="926">
        <f>E14/4</f>
        <v>5000000</v>
      </c>
      <c r="H14" s="926">
        <f>E14/4</f>
        <v>5000000</v>
      </c>
      <c r="I14" s="1270">
        <f>E14/4</f>
        <v>5000000</v>
      </c>
    </row>
    <row r="15" spans="1:9" ht="45.75" customHeight="1">
      <c r="A15" s="806" t="s">
        <v>856</v>
      </c>
      <c r="B15" s="807" t="s">
        <v>868</v>
      </c>
      <c r="C15" s="809" t="s">
        <v>853</v>
      </c>
      <c r="D15" s="1328" t="s">
        <v>869</v>
      </c>
      <c r="E15" s="812">
        <v>3330000</v>
      </c>
      <c r="F15" s="1231">
        <f>E15/4</f>
        <v>832500</v>
      </c>
      <c r="G15" s="926">
        <f>E15/4</f>
        <v>832500</v>
      </c>
      <c r="H15" s="926">
        <f>E15/4</f>
        <v>832500</v>
      </c>
      <c r="I15" s="1270">
        <f>E15/4</f>
        <v>832500</v>
      </c>
    </row>
    <row r="16" spans="1:9" ht="45.75" customHeight="1">
      <c r="A16" s="806" t="s">
        <v>856</v>
      </c>
      <c r="B16" s="807" t="s">
        <v>870</v>
      </c>
      <c r="C16" s="809" t="s">
        <v>853</v>
      </c>
      <c r="D16" s="1328" t="s">
        <v>871</v>
      </c>
      <c r="E16" s="812">
        <v>700000</v>
      </c>
      <c r="F16" s="1231">
        <f>E16/4</f>
        <v>175000</v>
      </c>
      <c r="G16" s="926">
        <f>E16/4</f>
        <v>175000</v>
      </c>
      <c r="H16" s="926">
        <f>E16/4</f>
        <v>175000</v>
      </c>
      <c r="I16" s="1270">
        <f>E16/4</f>
        <v>175000</v>
      </c>
    </row>
    <row r="17" spans="1:9" ht="45.75" customHeight="1">
      <c r="A17" s="806" t="s">
        <v>856</v>
      </c>
      <c r="B17" s="807" t="s">
        <v>872</v>
      </c>
      <c r="C17" s="809" t="s">
        <v>853</v>
      </c>
      <c r="D17" s="1328" t="s">
        <v>873</v>
      </c>
      <c r="E17" s="812">
        <v>1318000</v>
      </c>
      <c r="F17" s="1231">
        <f>E17/4</f>
        <v>329500</v>
      </c>
      <c r="G17" s="926">
        <f>E17/4</f>
        <v>329500</v>
      </c>
      <c r="H17" s="926">
        <f>E17/4</f>
        <v>329500</v>
      </c>
      <c r="I17" s="1270">
        <f>E17/4</f>
        <v>329500</v>
      </c>
    </row>
    <row r="18" spans="1:9" ht="45.75" customHeight="1">
      <c r="A18" s="806" t="s">
        <v>856</v>
      </c>
      <c r="B18" s="807" t="s">
        <v>1176</v>
      </c>
      <c r="C18" s="809" t="s">
        <v>853</v>
      </c>
      <c r="D18" s="1328" t="s">
        <v>874</v>
      </c>
      <c r="E18" s="812">
        <v>190000</v>
      </c>
      <c r="F18" s="1231">
        <f>E18/4</f>
        <v>47500</v>
      </c>
      <c r="G18" s="926">
        <f>E18/4</f>
        <v>47500</v>
      </c>
      <c r="H18" s="926">
        <f>E18/4</f>
        <v>47500</v>
      </c>
      <c r="I18" s="1270">
        <f>E18/4</f>
        <v>47500</v>
      </c>
    </row>
    <row r="19" spans="1:9" ht="45.75" customHeight="1">
      <c r="A19" s="806" t="s">
        <v>856</v>
      </c>
      <c r="B19" s="807" t="s">
        <v>875</v>
      </c>
      <c r="C19" s="809" t="s">
        <v>853</v>
      </c>
      <c r="D19" s="1328" t="s">
        <v>876</v>
      </c>
      <c r="E19" s="812">
        <v>150000</v>
      </c>
      <c r="F19" s="1231">
        <v>100000</v>
      </c>
      <c r="G19" s="926">
        <v>15000</v>
      </c>
      <c r="H19" s="926">
        <v>15000</v>
      </c>
      <c r="I19" s="1270">
        <v>20000</v>
      </c>
    </row>
    <row r="20" spans="1:9" s="753" customFormat="1" ht="45.75" customHeight="1">
      <c r="A20" s="806" t="s">
        <v>856</v>
      </c>
      <c r="B20" s="807" t="s">
        <v>1177</v>
      </c>
      <c r="C20" s="809" t="s">
        <v>853</v>
      </c>
      <c r="D20" s="1328" t="s">
        <v>877</v>
      </c>
      <c r="E20" s="812">
        <v>442372.59</v>
      </c>
      <c r="F20" s="812">
        <v>442372.59</v>
      </c>
      <c r="G20" s="926">
        <v>0</v>
      </c>
      <c r="H20" s="926">
        <v>0</v>
      </c>
      <c r="I20" s="1270">
        <v>0</v>
      </c>
    </row>
    <row r="21" spans="1:9" ht="45.75" customHeight="1">
      <c r="A21" s="816"/>
      <c r="B21" s="834">
        <v>53</v>
      </c>
      <c r="C21" s="835"/>
      <c r="D21" s="1363" t="s">
        <v>880</v>
      </c>
      <c r="E21" s="804">
        <f>SUM(E22:E35)</f>
        <v>3055800</v>
      </c>
      <c r="F21" s="804">
        <f>SUM(F22:F35)</f>
        <v>1218550</v>
      </c>
      <c r="G21" s="804">
        <f>SUM(G22:G35)</f>
        <v>630750</v>
      </c>
      <c r="H21" s="804">
        <f>SUM(H22:H35)</f>
        <v>630750</v>
      </c>
      <c r="I21" s="1124">
        <f>SUM(I22:I35)</f>
        <v>575750</v>
      </c>
    </row>
    <row r="22" spans="1:9" ht="45.75" customHeight="1">
      <c r="A22" s="806" t="s">
        <v>856</v>
      </c>
      <c r="B22" s="807" t="s">
        <v>881</v>
      </c>
      <c r="C22" s="809" t="s">
        <v>853</v>
      </c>
      <c r="D22" s="1329" t="s">
        <v>884</v>
      </c>
      <c r="E22" s="837">
        <v>80000</v>
      </c>
      <c r="F22" s="926">
        <f>E22/4</f>
        <v>20000</v>
      </c>
      <c r="G22" s="926">
        <v>20000</v>
      </c>
      <c r="H22" s="926">
        <v>20000</v>
      </c>
      <c r="I22" s="1270">
        <v>20000</v>
      </c>
    </row>
    <row r="23" spans="1:9" ht="45.75" customHeight="1">
      <c r="A23" s="806" t="s">
        <v>856</v>
      </c>
      <c r="B23" s="807" t="s">
        <v>1178</v>
      </c>
      <c r="C23" s="809" t="s">
        <v>853</v>
      </c>
      <c r="D23" s="1329" t="s">
        <v>882</v>
      </c>
      <c r="E23" s="837">
        <v>523000</v>
      </c>
      <c r="F23" s="926">
        <v>130750</v>
      </c>
      <c r="G23" s="926">
        <v>130750</v>
      </c>
      <c r="H23" s="926">
        <v>130750</v>
      </c>
      <c r="I23" s="1270">
        <v>130750</v>
      </c>
    </row>
    <row r="24" spans="1:9" ht="45.75" customHeight="1">
      <c r="A24" s="806" t="s">
        <v>856</v>
      </c>
      <c r="B24" s="807" t="s">
        <v>1179</v>
      </c>
      <c r="C24" s="809" t="s">
        <v>853</v>
      </c>
      <c r="D24" s="1329" t="s">
        <v>883</v>
      </c>
      <c r="E24" s="837">
        <v>400000</v>
      </c>
      <c r="F24" s="926">
        <v>145000</v>
      </c>
      <c r="G24" s="926">
        <v>85000</v>
      </c>
      <c r="H24" s="926">
        <v>85000</v>
      </c>
      <c r="I24" s="1270">
        <v>85000</v>
      </c>
    </row>
    <row r="25" spans="1:9" ht="45.75" customHeight="1">
      <c r="A25" s="822" t="s">
        <v>856</v>
      </c>
      <c r="B25" s="823" t="s">
        <v>1180</v>
      </c>
      <c r="C25" s="825" t="s">
        <v>853</v>
      </c>
      <c r="D25" s="1326" t="s">
        <v>887</v>
      </c>
      <c r="E25" s="752">
        <v>70000</v>
      </c>
      <c r="F25" s="1275">
        <v>15000</v>
      </c>
      <c r="G25" s="1275">
        <v>20000</v>
      </c>
      <c r="H25" s="1275">
        <v>20000</v>
      </c>
      <c r="I25" s="1276">
        <v>15000</v>
      </c>
    </row>
    <row r="26" spans="1:9" ht="45.75" customHeight="1">
      <c r="A26" s="822" t="s">
        <v>856</v>
      </c>
      <c r="B26" s="823" t="s">
        <v>1181</v>
      </c>
      <c r="C26" s="825" t="s">
        <v>853</v>
      </c>
      <c r="D26" s="1326" t="s">
        <v>888</v>
      </c>
      <c r="E26" s="752">
        <v>70000</v>
      </c>
      <c r="F26" s="1275">
        <v>15000</v>
      </c>
      <c r="G26" s="1275">
        <v>20000</v>
      </c>
      <c r="H26" s="1275">
        <v>20000</v>
      </c>
      <c r="I26" s="1276">
        <v>15000</v>
      </c>
    </row>
    <row r="27" spans="1:9" ht="45.75" customHeight="1">
      <c r="A27" s="822" t="s">
        <v>856</v>
      </c>
      <c r="B27" s="823" t="s">
        <v>1182</v>
      </c>
      <c r="C27" s="825" t="s">
        <v>853</v>
      </c>
      <c r="D27" s="1326" t="s">
        <v>889</v>
      </c>
      <c r="E27" s="752">
        <v>10000</v>
      </c>
      <c r="F27" s="1275">
        <v>0</v>
      </c>
      <c r="G27" s="1275">
        <v>5000</v>
      </c>
      <c r="H27" s="1275">
        <v>5000</v>
      </c>
      <c r="I27" s="1276">
        <v>0</v>
      </c>
    </row>
    <row r="28" spans="1:9" ht="45.75" customHeight="1">
      <c r="A28" s="822" t="s">
        <v>856</v>
      </c>
      <c r="B28" s="823" t="s">
        <v>998</v>
      </c>
      <c r="C28" s="825" t="s">
        <v>853</v>
      </c>
      <c r="D28" s="1326" t="s">
        <v>890</v>
      </c>
      <c r="E28" s="752">
        <v>230000</v>
      </c>
      <c r="F28" s="1275">
        <v>30000</v>
      </c>
      <c r="G28" s="1275">
        <v>70000</v>
      </c>
      <c r="H28" s="1275">
        <v>70000</v>
      </c>
      <c r="I28" s="1276">
        <v>60000</v>
      </c>
    </row>
    <row r="29" spans="1:9" ht="45.75" customHeight="1">
      <c r="A29" s="822" t="s">
        <v>856</v>
      </c>
      <c r="B29" s="823" t="s">
        <v>1183</v>
      </c>
      <c r="C29" s="825" t="s">
        <v>853</v>
      </c>
      <c r="D29" s="1326" t="s">
        <v>891</v>
      </c>
      <c r="E29" s="752">
        <v>250000</v>
      </c>
      <c r="F29" s="1275">
        <v>100000</v>
      </c>
      <c r="G29" s="1275">
        <v>50000</v>
      </c>
      <c r="H29" s="1275">
        <v>50000</v>
      </c>
      <c r="I29" s="1276">
        <v>50000</v>
      </c>
    </row>
    <row r="30" spans="1:9" ht="45.75" customHeight="1">
      <c r="A30" s="822" t="s">
        <v>856</v>
      </c>
      <c r="B30" s="823" t="s">
        <v>1184</v>
      </c>
      <c r="C30" s="825" t="s">
        <v>853</v>
      </c>
      <c r="D30" s="1326" t="s">
        <v>892</v>
      </c>
      <c r="E30" s="752">
        <v>60000</v>
      </c>
      <c r="F30" s="1275">
        <v>0</v>
      </c>
      <c r="G30" s="1275">
        <v>30000</v>
      </c>
      <c r="H30" s="1275">
        <v>30000</v>
      </c>
      <c r="I30" s="1276">
        <v>0</v>
      </c>
    </row>
    <row r="31" spans="1:9" ht="45.75" customHeight="1">
      <c r="A31" s="806" t="s">
        <v>856</v>
      </c>
      <c r="B31" s="807" t="s">
        <v>893</v>
      </c>
      <c r="C31" s="809" t="s">
        <v>853</v>
      </c>
      <c r="D31" s="1329" t="s">
        <v>894</v>
      </c>
      <c r="E31" s="837">
        <v>280000</v>
      </c>
      <c r="F31" s="926">
        <v>70000</v>
      </c>
      <c r="G31" s="926">
        <v>70000</v>
      </c>
      <c r="H31" s="926">
        <v>70000</v>
      </c>
      <c r="I31" s="1270">
        <v>70000</v>
      </c>
    </row>
    <row r="32" spans="1:9" ht="45.75" customHeight="1">
      <c r="A32" s="822" t="s">
        <v>856</v>
      </c>
      <c r="B32" s="823" t="s">
        <v>895</v>
      </c>
      <c r="C32" s="825" t="s">
        <v>853</v>
      </c>
      <c r="D32" s="1326" t="s">
        <v>896</v>
      </c>
      <c r="E32" s="752">
        <v>433000</v>
      </c>
      <c r="F32" s="1275">
        <v>193000</v>
      </c>
      <c r="G32" s="1275">
        <v>80000</v>
      </c>
      <c r="H32" s="1275">
        <v>80000</v>
      </c>
      <c r="I32" s="1276">
        <v>80000</v>
      </c>
    </row>
    <row r="33" spans="1:9" ht="45.75" customHeight="1">
      <c r="A33" s="822" t="s">
        <v>856</v>
      </c>
      <c r="B33" s="823" t="s">
        <v>1185</v>
      </c>
      <c r="C33" s="825" t="s">
        <v>853</v>
      </c>
      <c r="D33" s="1327" t="s">
        <v>897</v>
      </c>
      <c r="E33" s="829">
        <v>250000</v>
      </c>
      <c r="F33" s="1275">
        <v>100000</v>
      </c>
      <c r="G33" s="1275">
        <v>50000</v>
      </c>
      <c r="H33" s="1275">
        <v>50000</v>
      </c>
      <c r="I33" s="1276">
        <v>50000</v>
      </c>
    </row>
    <row r="34" spans="1:9" ht="45.75" customHeight="1">
      <c r="A34" s="822" t="s">
        <v>856</v>
      </c>
      <c r="B34" s="823" t="s">
        <v>1186</v>
      </c>
      <c r="C34" s="825" t="s">
        <v>853</v>
      </c>
      <c r="D34" s="1327" t="s">
        <v>1021</v>
      </c>
      <c r="E34" s="829">
        <v>39800</v>
      </c>
      <c r="F34" s="1275">
        <v>39800</v>
      </c>
      <c r="G34" s="1275">
        <v>0</v>
      </c>
      <c r="H34" s="1275">
        <v>0</v>
      </c>
      <c r="I34" s="1276">
        <v>0</v>
      </c>
    </row>
    <row r="35" spans="1:9" ht="45.75" customHeight="1">
      <c r="A35" s="822" t="s">
        <v>856</v>
      </c>
      <c r="B35" s="823" t="s">
        <v>1187</v>
      </c>
      <c r="C35" s="825" t="s">
        <v>853</v>
      </c>
      <c r="D35" s="1327" t="s">
        <v>1074</v>
      </c>
      <c r="E35" s="829">
        <v>360000</v>
      </c>
      <c r="F35" s="1275">
        <v>360000</v>
      </c>
      <c r="G35" s="1275">
        <v>0</v>
      </c>
      <c r="H35" s="1275">
        <v>0</v>
      </c>
      <c r="I35" s="1276">
        <v>0</v>
      </c>
    </row>
    <row r="36" spans="1:9" ht="45.75" customHeight="1">
      <c r="A36" s="816"/>
      <c r="B36" s="839">
        <v>55</v>
      </c>
      <c r="C36" s="835"/>
      <c r="D36" s="1364" t="s">
        <v>898</v>
      </c>
      <c r="E36" s="804">
        <f>SUM(E37:E60)</f>
        <v>4902553.7</v>
      </c>
      <c r="F36" s="804">
        <f>SUM(F37:F60)</f>
        <v>1430500</v>
      </c>
      <c r="G36" s="804">
        <f>SUM(G37:G60)</f>
        <v>1179500</v>
      </c>
      <c r="H36" s="804">
        <f>SUM(H37:H60)</f>
        <v>1639500</v>
      </c>
      <c r="I36" s="1124">
        <f>SUM(I37:I60)</f>
        <v>653053.7000000001</v>
      </c>
    </row>
    <row r="37" spans="1:9" ht="45.75" customHeight="1">
      <c r="A37" s="806" t="s">
        <v>856</v>
      </c>
      <c r="B37" s="807" t="s">
        <v>899</v>
      </c>
      <c r="C37" s="809" t="s">
        <v>853</v>
      </c>
      <c r="D37" s="1328" t="s">
        <v>900</v>
      </c>
      <c r="E37" s="812">
        <v>270000</v>
      </c>
      <c r="F37" s="926">
        <v>0</v>
      </c>
      <c r="G37" s="926">
        <v>120000</v>
      </c>
      <c r="H37" s="926">
        <v>0</v>
      </c>
      <c r="I37" s="1270">
        <v>150000</v>
      </c>
    </row>
    <row r="38" spans="1:9" s="755" customFormat="1" ht="45.75" customHeight="1">
      <c r="A38" s="822" t="s">
        <v>856</v>
      </c>
      <c r="B38" s="823" t="s">
        <v>1004</v>
      </c>
      <c r="C38" s="825" t="s">
        <v>853</v>
      </c>
      <c r="D38" s="1327" t="s">
        <v>933</v>
      </c>
      <c r="E38" s="829">
        <v>300000</v>
      </c>
      <c r="F38" s="829">
        <v>100000</v>
      </c>
      <c r="G38" s="829">
        <v>100000</v>
      </c>
      <c r="H38" s="1275">
        <v>0</v>
      </c>
      <c r="I38" s="1276">
        <v>100000</v>
      </c>
    </row>
    <row r="39" spans="1:9" ht="45.75" customHeight="1">
      <c r="A39" s="822" t="s">
        <v>856</v>
      </c>
      <c r="B39" s="823" t="s">
        <v>901</v>
      </c>
      <c r="C39" s="825" t="s">
        <v>853</v>
      </c>
      <c r="D39" s="1327" t="s">
        <v>902</v>
      </c>
      <c r="E39" s="829">
        <v>200000</v>
      </c>
      <c r="F39" s="1275">
        <v>0</v>
      </c>
      <c r="G39" s="1275">
        <v>200000</v>
      </c>
      <c r="H39" s="1275">
        <v>0</v>
      </c>
      <c r="I39" s="1276">
        <v>0</v>
      </c>
    </row>
    <row r="40" spans="1:9" ht="45.75" customHeight="1">
      <c r="A40" s="822" t="s">
        <v>856</v>
      </c>
      <c r="B40" s="823" t="s">
        <v>903</v>
      </c>
      <c r="C40" s="825" t="s">
        <v>853</v>
      </c>
      <c r="D40" s="1327" t="s">
        <v>904</v>
      </c>
      <c r="E40" s="829">
        <v>150000</v>
      </c>
      <c r="F40" s="1275">
        <v>50000</v>
      </c>
      <c r="G40" s="1275">
        <v>40000</v>
      </c>
      <c r="H40" s="1275">
        <v>40000</v>
      </c>
      <c r="I40" s="1276">
        <v>20000</v>
      </c>
    </row>
    <row r="41" spans="1:9" ht="45.75" customHeight="1">
      <c r="A41" s="822" t="s">
        <v>856</v>
      </c>
      <c r="B41" s="823" t="s">
        <v>905</v>
      </c>
      <c r="C41" s="825" t="s">
        <v>853</v>
      </c>
      <c r="D41" s="1327" t="s">
        <v>906</v>
      </c>
      <c r="E41" s="829">
        <v>500000</v>
      </c>
      <c r="F41" s="1275">
        <v>250000</v>
      </c>
      <c r="G41" s="1275">
        <v>150000</v>
      </c>
      <c r="H41" s="1275">
        <v>100000</v>
      </c>
      <c r="I41" s="1276">
        <v>0</v>
      </c>
    </row>
    <row r="42" spans="1:9" ht="45.75" customHeight="1">
      <c r="A42" s="822" t="s">
        <v>856</v>
      </c>
      <c r="B42" s="823" t="s">
        <v>907</v>
      </c>
      <c r="C42" s="825" t="s">
        <v>853</v>
      </c>
      <c r="D42" s="1327" t="s">
        <v>908</v>
      </c>
      <c r="E42" s="829">
        <v>70000</v>
      </c>
      <c r="F42" s="829">
        <v>28000</v>
      </c>
      <c r="G42" s="829">
        <v>14000</v>
      </c>
      <c r="H42" s="1275">
        <v>14000</v>
      </c>
      <c r="I42" s="1276">
        <v>14000</v>
      </c>
    </row>
    <row r="43" spans="1:9" ht="45.75" customHeight="1">
      <c r="A43" s="806" t="s">
        <v>856</v>
      </c>
      <c r="B43" s="807" t="s">
        <v>999</v>
      </c>
      <c r="C43" s="809" t="s">
        <v>853</v>
      </c>
      <c r="D43" s="1328" t="s">
        <v>909</v>
      </c>
      <c r="E43" s="812">
        <v>500000</v>
      </c>
      <c r="F43" s="926">
        <v>200000</v>
      </c>
      <c r="G43" s="926">
        <v>100000</v>
      </c>
      <c r="H43" s="926">
        <v>200000</v>
      </c>
      <c r="I43" s="1270">
        <v>0</v>
      </c>
    </row>
    <row r="44" spans="1:9" ht="45.75" customHeight="1">
      <c r="A44" s="822" t="s">
        <v>856</v>
      </c>
      <c r="B44" s="823" t="s">
        <v>1000</v>
      </c>
      <c r="C44" s="825" t="s">
        <v>853</v>
      </c>
      <c r="D44" s="1326" t="s">
        <v>910</v>
      </c>
      <c r="E44" s="756">
        <v>210000</v>
      </c>
      <c r="F44" s="1275">
        <v>60000</v>
      </c>
      <c r="G44" s="1275">
        <v>50000</v>
      </c>
      <c r="H44" s="1275">
        <v>50000</v>
      </c>
      <c r="I44" s="1276">
        <v>50000</v>
      </c>
    </row>
    <row r="45" spans="1:9" ht="45.75" customHeight="1">
      <c r="A45" s="822" t="s">
        <v>856</v>
      </c>
      <c r="B45" s="823" t="s">
        <v>1001</v>
      </c>
      <c r="C45" s="825" t="s">
        <v>853</v>
      </c>
      <c r="D45" s="1326" t="s">
        <v>911</v>
      </c>
      <c r="E45" s="756">
        <v>273000</v>
      </c>
      <c r="F45" s="1275">
        <v>100000</v>
      </c>
      <c r="G45" s="1275">
        <v>58000</v>
      </c>
      <c r="H45" s="1275">
        <v>58000</v>
      </c>
      <c r="I45" s="1276">
        <v>57000</v>
      </c>
    </row>
    <row r="46" spans="1:9" ht="45.75" customHeight="1">
      <c r="A46" s="822" t="s">
        <v>856</v>
      </c>
      <c r="B46" s="823" t="s">
        <v>1188</v>
      </c>
      <c r="C46" s="825" t="s">
        <v>853</v>
      </c>
      <c r="D46" s="1327" t="s">
        <v>912</v>
      </c>
      <c r="E46" s="829">
        <v>65000</v>
      </c>
      <c r="F46" s="1275">
        <v>0</v>
      </c>
      <c r="G46" s="1275">
        <v>0</v>
      </c>
      <c r="H46" s="1275">
        <v>0</v>
      </c>
      <c r="I46" s="1276">
        <v>65000</v>
      </c>
    </row>
    <row r="47" spans="1:9" ht="45.75" customHeight="1">
      <c r="A47" s="822" t="s">
        <v>856</v>
      </c>
      <c r="B47" s="823" t="s">
        <v>915</v>
      </c>
      <c r="C47" s="825" t="s">
        <v>853</v>
      </c>
      <c r="D47" s="1326" t="s">
        <v>913</v>
      </c>
      <c r="E47" s="752">
        <v>30000</v>
      </c>
      <c r="F47" s="1275">
        <v>6000</v>
      </c>
      <c r="G47" s="1275">
        <v>8000</v>
      </c>
      <c r="H47" s="1275">
        <v>8000</v>
      </c>
      <c r="I47" s="1276">
        <v>8000</v>
      </c>
    </row>
    <row r="48" spans="1:9" ht="45.75" customHeight="1">
      <c r="A48" s="822" t="s">
        <v>856</v>
      </c>
      <c r="B48" s="823" t="s">
        <v>1002</v>
      </c>
      <c r="C48" s="825" t="s">
        <v>853</v>
      </c>
      <c r="D48" s="1326" t="s">
        <v>914</v>
      </c>
      <c r="E48" s="752">
        <v>30000</v>
      </c>
      <c r="F48" s="1275">
        <v>5000</v>
      </c>
      <c r="G48" s="1275">
        <v>8000</v>
      </c>
      <c r="H48" s="1275">
        <v>8000</v>
      </c>
      <c r="I48" s="1276">
        <v>9000</v>
      </c>
    </row>
    <row r="49" spans="1:9" ht="45.75" customHeight="1">
      <c r="A49" s="822" t="s">
        <v>856</v>
      </c>
      <c r="B49" s="823" t="s">
        <v>1010</v>
      </c>
      <c r="C49" s="825" t="s">
        <v>853</v>
      </c>
      <c r="D49" s="1326" t="s">
        <v>1011</v>
      </c>
      <c r="E49" s="752">
        <v>362807.8</v>
      </c>
      <c r="F49" s="1275">
        <v>110000</v>
      </c>
      <c r="G49" s="1275">
        <v>90000</v>
      </c>
      <c r="H49" s="1275">
        <v>90000</v>
      </c>
      <c r="I49" s="1276">
        <v>72807.8</v>
      </c>
    </row>
    <row r="50" spans="1:9" s="755" customFormat="1" ht="45.75" customHeight="1">
      <c r="A50" s="822" t="s">
        <v>856</v>
      </c>
      <c r="B50" s="823" t="s">
        <v>918</v>
      </c>
      <c r="C50" s="825" t="s">
        <v>853</v>
      </c>
      <c r="D50" s="1326" t="s">
        <v>919</v>
      </c>
      <c r="E50" s="752">
        <v>100000</v>
      </c>
      <c r="F50" s="1275">
        <v>40000</v>
      </c>
      <c r="G50" s="1275">
        <v>20000</v>
      </c>
      <c r="H50" s="1275">
        <v>20000</v>
      </c>
      <c r="I50" s="1276">
        <v>20000</v>
      </c>
    </row>
    <row r="51" spans="1:9" s="755" customFormat="1" ht="45.75" customHeight="1">
      <c r="A51" s="822" t="s">
        <v>856</v>
      </c>
      <c r="B51" s="823" t="s">
        <v>920</v>
      </c>
      <c r="C51" s="825" t="s">
        <v>853</v>
      </c>
      <c r="D51" s="1326" t="s">
        <v>921</v>
      </c>
      <c r="E51" s="752">
        <v>20000</v>
      </c>
      <c r="F51" s="1275">
        <v>10000</v>
      </c>
      <c r="G51" s="1275">
        <v>0</v>
      </c>
      <c r="H51" s="1275">
        <v>10000</v>
      </c>
      <c r="I51" s="1276">
        <v>0</v>
      </c>
    </row>
    <row r="52" spans="1:9" s="755" customFormat="1" ht="45.75" customHeight="1">
      <c r="A52" s="806" t="s">
        <v>856</v>
      </c>
      <c r="B52" s="807" t="s">
        <v>1007</v>
      </c>
      <c r="C52" s="809" t="s">
        <v>853</v>
      </c>
      <c r="D52" s="1329" t="s">
        <v>917</v>
      </c>
      <c r="E52" s="837">
        <v>120000</v>
      </c>
      <c r="F52" s="926">
        <v>70000</v>
      </c>
      <c r="G52" s="926">
        <v>20000</v>
      </c>
      <c r="H52" s="926">
        <v>10000</v>
      </c>
      <c r="I52" s="1270">
        <v>20000</v>
      </c>
    </row>
    <row r="53" spans="1:9" s="755" customFormat="1" ht="45.75" customHeight="1">
      <c r="A53" s="822" t="s">
        <v>856</v>
      </c>
      <c r="B53" s="823" t="s">
        <v>922</v>
      </c>
      <c r="C53" s="825" t="s">
        <v>853</v>
      </c>
      <c r="D53" s="1327" t="s">
        <v>923</v>
      </c>
      <c r="E53" s="829">
        <v>350000</v>
      </c>
      <c r="F53" s="1275">
        <v>120000</v>
      </c>
      <c r="G53" s="1275">
        <v>120000</v>
      </c>
      <c r="H53" s="1275">
        <v>110000</v>
      </c>
      <c r="I53" s="1276">
        <v>0</v>
      </c>
    </row>
    <row r="54" spans="1:9" s="755" customFormat="1" ht="45.75" customHeight="1">
      <c r="A54" s="806" t="s">
        <v>856</v>
      </c>
      <c r="B54" s="807" t="s">
        <v>924</v>
      </c>
      <c r="C54" s="809" t="s">
        <v>853</v>
      </c>
      <c r="D54" s="1328" t="s">
        <v>925</v>
      </c>
      <c r="E54" s="812">
        <v>70000</v>
      </c>
      <c r="F54" s="812">
        <f>E54/4</f>
        <v>17500</v>
      </c>
      <c r="G54" s="812">
        <f>E54/4</f>
        <v>17500</v>
      </c>
      <c r="H54" s="926">
        <f>E54/4</f>
        <v>17500</v>
      </c>
      <c r="I54" s="1270">
        <f>E54/4</f>
        <v>17500</v>
      </c>
    </row>
    <row r="55" spans="1:9" ht="45.75" customHeight="1">
      <c r="A55" s="822" t="s">
        <v>856</v>
      </c>
      <c r="B55" s="823" t="s">
        <v>926</v>
      </c>
      <c r="C55" s="825" t="s">
        <v>853</v>
      </c>
      <c r="D55" s="1327" t="s">
        <v>927</v>
      </c>
      <c r="E55" s="829">
        <v>15000</v>
      </c>
      <c r="F55" s="1275">
        <v>4000</v>
      </c>
      <c r="G55" s="1275">
        <v>4000</v>
      </c>
      <c r="H55" s="1275">
        <v>4000</v>
      </c>
      <c r="I55" s="1276">
        <v>3000</v>
      </c>
    </row>
    <row r="56" spans="1:9" ht="45.75" customHeight="1">
      <c r="A56" s="822" t="s">
        <v>856</v>
      </c>
      <c r="B56" s="823" t="s">
        <v>931</v>
      </c>
      <c r="C56" s="825" t="s">
        <v>853</v>
      </c>
      <c r="D56" s="1327" t="s">
        <v>932</v>
      </c>
      <c r="E56" s="829">
        <v>800000</v>
      </c>
      <c r="F56" s="1275">
        <v>0</v>
      </c>
      <c r="G56" s="1275">
        <v>0</v>
      </c>
      <c r="H56" s="1275">
        <v>800000</v>
      </c>
      <c r="I56" s="1276">
        <v>0</v>
      </c>
    </row>
    <row r="57" spans="1:9" ht="45.75" customHeight="1">
      <c r="A57" s="822" t="s">
        <v>856</v>
      </c>
      <c r="B57" s="823" t="s">
        <v>1189</v>
      </c>
      <c r="C57" s="825" t="s">
        <v>853</v>
      </c>
      <c r="D57" s="1327" t="s">
        <v>930</v>
      </c>
      <c r="E57" s="829">
        <v>20000</v>
      </c>
      <c r="F57" s="1275">
        <v>10000</v>
      </c>
      <c r="G57" s="1275">
        <v>10000</v>
      </c>
      <c r="H57" s="1275">
        <v>0</v>
      </c>
      <c r="I57" s="1276">
        <v>0</v>
      </c>
    </row>
    <row r="58" spans="1:9" ht="45.75" customHeight="1">
      <c r="A58" s="822" t="s">
        <v>856</v>
      </c>
      <c r="B58" s="823" t="s">
        <v>929</v>
      </c>
      <c r="C58" s="825" t="s">
        <v>853</v>
      </c>
      <c r="D58" s="1327" t="s">
        <v>1035</v>
      </c>
      <c r="E58" s="829">
        <v>196745.9</v>
      </c>
      <c r="F58" s="1275">
        <v>50000</v>
      </c>
      <c r="G58" s="1275">
        <v>50000</v>
      </c>
      <c r="H58" s="1275">
        <v>50000</v>
      </c>
      <c r="I58" s="1276">
        <v>46745.9</v>
      </c>
    </row>
    <row r="59" spans="1:9" ht="45.75" customHeight="1">
      <c r="A59" s="822" t="s">
        <v>856</v>
      </c>
      <c r="B59" s="823" t="s">
        <v>1190</v>
      </c>
      <c r="C59" s="825" t="s">
        <v>853</v>
      </c>
      <c r="D59" s="1327" t="s">
        <v>928</v>
      </c>
      <c r="E59" s="829">
        <v>250000</v>
      </c>
      <c r="F59" s="1275">
        <v>200000</v>
      </c>
      <c r="G59" s="1275">
        <v>0</v>
      </c>
      <c r="H59" s="1275">
        <v>50000</v>
      </c>
      <c r="I59" s="1276">
        <v>0</v>
      </c>
    </row>
    <row r="60" spans="1:9" ht="45.75" customHeight="1">
      <c r="A60" s="822"/>
      <c r="B60" s="823"/>
      <c r="C60" s="825"/>
      <c r="D60" s="1327"/>
      <c r="E60" s="829">
        <v>0</v>
      </c>
      <c r="F60" s="829">
        <v>0</v>
      </c>
      <c r="G60" s="1275">
        <v>0</v>
      </c>
      <c r="H60" s="1275">
        <v>0</v>
      </c>
      <c r="I60" s="1276">
        <v>0</v>
      </c>
    </row>
    <row r="61" spans="1:9" ht="45.75" customHeight="1">
      <c r="A61" s="816"/>
      <c r="B61" s="844" t="s">
        <v>1008</v>
      </c>
      <c r="C61" s="845"/>
      <c r="D61" s="1364" t="s">
        <v>1009</v>
      </c>
      <c r="E61" s="804">
        <f>E62</f>
        <v>20000</v>
      </c>
      <c r="F61" s="804">
        <f>F62</f>
        <v>10000</v>
      </c>
      <c r="G61" s="804">
        <f>G62</f>
        <v>0</v>
      </c>
      <c r="H61" s="804">
        <f>H62</f>
        <v>10000</v>
      </c>
      <c r="I61" s="1124">
        <f>I62</f>
        <v>0</v>
      </c>
    </row>
    <row r="62" spans="1:9" ht="45.75" customHeight="1" thickBot="1">
      <c r="A62" s="847" t="s">
        <v>856</v>
      </c>
      <c r="B62" s="848" t="s">
        <v>934</v>
      </c>
      <c r="C62" s="849" t="s">
        <v>853</v>
      </c>
      <c r="D62" s="1330" t="s">
        <v>935</v>
      </c>
      <c r="E62" s="851">
        <v>20000</v>
      </c>
      <c r="F62" s="1293">
        <v>10000</v>
      </c>
      <c r="G62" s="851">
        <v>0</v>
      </c>
      <c r="H62" s="1285">
        <v>10000</v>
      </c>
      <c r="I62" s="1294">
        <v>0</v>
      </c>
    </row>
    <row r="63" spans="1:9" s="755" customFormat="1" ht="45.75" customHeight="1" thickBot="1">
      <c r="A63" s="852"/>
      <c r="B63" s="853"/>
      <c r="C63" s="855"/>
      <c r="D63" s="979" t="s">
        <v>936</v>
      </c>
      <c r="E63" s="797">
        <f>E36+E21+E13+E6+E3+E62</f>
        <v>36298726.29</v>
      </c>
      <c r="F63" s="797">
        <f>F36+F21+F13+F6+F3+F62</f>
        <v>10108232.59</v>
      </c>
      <c r="G63" s="797">
        <f>G36+G21+G13+G6+G3+G62</f>
        <v>9034750</v>
      </c>
      <c r="H63" s="797">
        <f>H36+H21+H13+H6+H3+H62</f>
        <v>9177440</v>
      </c>
      <c r="I63" s="1174">
        <f>I36+I21+I13+I6+I3+I62</f>
        <v>7978303.7</v>
      </c>
    </row>
    <row r="64" spans="1:9" s="755" customFormat="1" ht="45.75" customHeight="1" thickBot="1">
      <c r="A64" s="857"/>
      <c r="B64" s="858"/>
      <c r="C64" s="860"/>
      <c r="D64" s="1331"/>
      <c r="E64" s="862"/>
      <c r="F64" s="1074"/>
      <c r="G64" s="1074"/>
      <c r="H64" s="1074"/>
      <c r="I64" s="1074"/>
    </row>
    <row r="65" spans="1:9" s="755" customFormat="1" ht="45.75" customHeight="1" thickBot="1">
      <c r="A65" s="863"/>
      <c r="B65" s="864" t="s">
        <v>846</v>
      </c>
      <c r="C65" s="964" t="s">
        <v>847</v>
      </c>
      <c r="D65" s="1365" t="s">
        <v>937</v>
      </c>
      <c r="E65" s="1284" t="s">
        <v>849</v>
      </c>
      <c r="F65" s="1290" t="s">
        <v>1037</v>
      </c>
      <c r="G65" s="797" t="s">
        <v>1038</v>
      </c>
      <c r="H65" s="797" t="s">
        <v>1039</v>
      </c>
      <c r="I65" s="1174" t="s">
        <v>1040</v>
      </c>
    </row>
    <row r="66" spans="1:9" s="755" customFormat="1" ht="45.75" customHeight="1">
      <c r="A66" s="867" t="s">
        <v>851</v>
      </c>
      <c r="B66" s="868" t="s">
        <v>1192</v>
      </c>
      <c r="C66" s="870" t="s">
        <v>938</v>
      </c>
      <c r="D66" s="1332" t="s">
        <v>939</v>
      </c>
      <c r="E66" s="872">
        <v>700000</v>
      </c>
      <c r="F66" s="1295">
        <v>0</v>
      </c>
      <c r="G66" s="1295">
        <v>700000</v>
      </c>
      <c r="H66" s="1295">
        <v>0</v>
      </c>
      <c r="I66" s="1296">
        <v>0</v>
      </c>
    </row>
    <row r="67" spans="1:9" s="755" customFormat="1" ht="45.75" customHeight="1">
      <c r="A67" s="806" t="s">
        <v>856</v>
      </c>
      <c r="B67" s="807" t="s">
        <v>1193</v>
      </c>
      <c r="C67" s="809" t="s">
        <v>938</v>
      </c>
      <c r="D67" s="970" t="s">
        <v>940</v>
      </c>
      <c r="E67" s="812">
        <v>200000</v>
      </c>
      <c r="F67" s="926">
        <v>0</v>
      </c>
      <c r="G67" s="926">
        <v>0</v>
      </c>
      <c r="H67" s="926">
        <v>0</v>
      </c>
      <c r="I67" s="1270">
        <v>200000</v>
      </c>
    </row>
    <row r="68" spans="1:9" s="755" customFormat="1" ht="45.75" customHeight="1">
      <c r="A68" s="806" t="s">
        <v>851</v>
      </c>
      <c r="B68" s="807" t="s">
        <v>1194</v>
      </c>
      <c r="C68" s="809" t="s">
        <v>938</v>
      </c>
      <c r="D68" s="970" t="s">
        <v>941</v>
      </c>
      <c r="E68" s="812">
        <v>400000</v>
      </c>
      <c r="F68" s="926">
        <v>0</v>
      </c>
      <c r="G68" s="926">
        <v>400000</v>
      </c>
      <c r="H68" s="926">
        <v>0</v>
      </c>
      <c r="I68" s="1270">
        <v>0</v>
      </c>
    </row>
    <row r="69" spans="1:9" s="755" customFormat="1" ht="45.75" customHeight="1">
      <c r="A69" s="806" t="s">
        <v>856</v>
      </c>
      <c r="B69" s="807" t="s">
        <v>1195</v>
      </c>
      <c r="C69" s="809" t="s">
        <v>938</v>
      </c>
      <c r="D69" s="970" t="s">
        <v>942</v>
      </c>
      <c r="E69" s="812">
        <v>300000</v>
      </c>
      <c r="F69" s="926">
        <v>0</v>
      </c>
      <c r="G69" s="926">
        <v>300000</v>
      </c>
      <c r="H69" s="926">
        <v>0</v>
      </c>
      <c r="I69" s="1270">
        <v>0</v>
      </c>
    </row>
    <row r="70" spans="1:9" s="755" customFormat="1" ht="45.75" customHeight="1">
      <c r="A70" s="806" t="s">
        <v>856</v>
      </c>
      <c r="B70" s="807" t="s">
        <v>1196</v>
      </c>
      <c r="C70" s="809" t="s">
        <v>938</v>
      </c>
      <c r="D70" s="970" t="s">
        <v>943</v>
      </c>
      <c r="E70" s="812">
        <v>1207859.6099999999</v>
      </c>
      <c r="F70" s="926">
        <v>0</v>
      </c>
      <c r="G70" s="926">
        <v>0</v>
      </c>
      <c r="H70" s="812">
        <v>1207859.61</v>
      </c>
      <c r="I70" s="1270">
        <v>0</v>
      </c>
    </row>
    <row r="71" spans="1:9" s="757" customFormat="1" ht="45.75" customHeight="1">
      <c r="A71" s="806" t="s">
        <v>851</v>
      </c>
      <c r="B71" s="807" t="s">
        <v>997</v>
      </c>
      <c r="C71" s="809" t="s">
        <v>938</v>
      </c>
      <c r="D71" s="970" t="s">
        <v>944</v>
      </c>
      <c r="E71" s="812">
        <v>1250000</v>
      </c>
      <c r="F71" s="926">
        <v>0</v>
      </c>
      <c r="G71" s="926">
        <v>1250000</v>
      </c>
      <c r="H71" s="926">
        <v>0</v>
      </c>
      <c r="I71" s="1270">
        <v>0</v>
      </c>
    </row>
    <row r="72" spans="1:9" s="757" customFormat="1" ht="45.75" customHeight="1">
      <c r="A72" s="806" t="s">
        <v>963</v>
      </c>
      <c r="B72" s="807" t="s">
        <v>1186</v>
      </c>
      <c r="C72" s="809" t="s">
        <v>938</v>
      </c>
      <c r="D72" s="873" t="s">
        <v>965</v>
      </c>
      <c r="E72" s="812">
        <v>14000</v>
      </c>
      <c r="F72" s="812">
        <v>14000</v>
      </c>
      <c r="G72" s="926">
        <v>0</v>
      </c>
      <c r="H72" s="926">
        <v>0</v>
      </c>
      <c r="I72" s="1270">
        <v>0</v>
      </c>
    </row>
    <row r="73" spans="1:9" ht="45.75" customHeight="1">
      <c r="A73" s="806" t="s">
        <v>856</v>
      </c>
      <c r="B73" s="807" t="s">
        <v>1198</v>
      </c>
      <c r="C73" s="809" t="s">
        <v>938</v>
      </c>
      <c r="D73" s="970" t="s">
        <v>1031</v>
      </c>
      <c r="E73" s="812">
        <v>200000</v>
      </c>
      <c r="F73" s="926">
        <v>0</v>
      </c>
      <c r="G73" s="926">
        <v>200000</v>
      </c>
      <c r="H73" s="926">
        <v>0</v>
      </c>
      <c r="I73" s="1270">
        <v>0</v>
      </c>
    </row>
    <row r="74" spans="1:9" ht="45.75" customHeight="1">
      <c r="A74" s="877" t="s">
        <v>856</v>
      </c>
      <c r="B74" s="878" t="s">
        <v>1199</v>
      </c>
      <c r="C74" s="879" t="s">
        <v>938</v>
      </c>
      <c r="D74" s="1333" t="s">
        <v>1027</v>
      </c>
      <c r="E74" s="882">
        <v>60000</v>
      </c>
      <c r="F74" s="882">
        <v>60000</v>
      </c>
      <c r="G74" s="1297">
        <v>0</v>
      </c>
      <c r="H74" s="1297">
        <v>0</v>
      </c>
      <c r="I74" s="1298">
        <v>0</v>
      </c>
    </row>
    <row r="75" spans="1:9" ht="45.75" customHeight="1">
      <c r="A75" s="883" t="s">
        <v>856</v>
      </c>
      <c r="B75" s="884" t="s">
        <v>1199</v>
      </c>
      <c r="C75" s="879" t="s">
        <v>938</v>
      </c>
      <c r="D75" s="1338" t="s">
        <v>1022</v>
      </c>
      <c r="E75" s="829">
        <v>30000</v>
      </c>
      <c r="F75" s="829">
        <v>30000</v>
      </c>
      <c r="G75" s="1297">
        <v>0</v>
      </c>
      <c r="H75" s="1297">
        <v>0</v>
      </c>
      <c r="I75" s="1298">
        <v>0</v>
      </c>
    </row>
    <row r="76" spans="1:9" ht="45.75" customHeight="1">
      <c r="A76" s="887" t="s">
        <v>851</v>
      </c>
      <c r="B76" s="884" t="s">
        <v>1199</v>
      </c>
      <c r="C76" s="879" t="s">
        <v>938</v>
      </c>
      <c r="D76" s="1346" t="s">
        <v>1026</v>
      </c>
      <c r="E76" s="889">
        <v>97836</v>
      </c>
      <c r="F76" s="889">
        <v>97836</v>
      </c>
      <c r="G76" s="1297">
        <v>0</v>
      </c>
      <c r="H76" s="1297">
        <v>0</v>
      </c>
      <c r="I76" s="1298">
        <v>0</v>
      </c>
    </row>
    <row r="77" spans="1:252" s="759" customFormat="1" ht="45.75" customHeight="1">
      <c r="A77" s="822" t="s">
        <v>856</v>
      </c>
      <c r="B77" s="884" t="s">
        <v>1199</v>
      </c>
      <c r="C77" s="825" t="s">
        <v>938</v>
      </c>
      <c r="D77" s="1346" t="s">
        <v>1014</v>
      </c>
      <c r="E77" s="1275">
        <v>415000</v>
      </c>
      <c r="F77" s="1275">
        <v>415000</v>
      </c>
      <c r="G77" s="1297">
        <v>0</v>
      </c>
      <c r="H77" s="1297">
        <v>0</v>
      </c>
      <c r="I77" s="1298">
        <v>0</v>
      </c>
      <c r="J77" s="758"/>
      <c r="K77" s="758"/>
      <c r="L77" s="758"/>
      <c r="M77" s="758"/>
      <c r="N77" s="758"/>
      <c r="O77" s="758"/>
      <c r="P77" s="758"/>
      <c r="Q77" s="758"/>
      <c r="R77" s="758"/>
      <c r="S77" s="758"/>
      <c r="T77" s="758"/>
      <c r="U77" s="758"/>
      <c r="V77" s="758"/>
      <c r="W77" s="758"/>
      <c r="X77" s="758"/>
      <c r="Y77" s="758"/>
      <c r="Z77" s="758"/>
      <c r="AA77" s="758"/>
      <c r="AB77" s="758"/>
      <c r="AC77" s="758"/>
      <c r="AD77" s="758"/>
      <c r="AE77" s="758"/>
      <c r="AF77" s="758"/>
      <c r="AG77" s="758"/>
      <c r="AH77" s="758"/>
      <c r="AI77" s="758"/>
      <c r="AJ77" s="758"/>
      <c r="AK77" s="758"/>
      <c r="AL77" s="758"/>
      <c r="AM77" s="758"/>
      <c r="AN77" s="758"/>
      <c r="AO77" s="758"/>
      <c r="AP77" s="758"/>
      <c r="AQ77" s="758"/>
      <c r="AR77" s="758"/>
      <c r="AS77" s="758"/>
      <c r="AT77" s="758"/>
      <c r="AU77" s="758"/>
      <c r="AV77" s="758"/>
      <c r="AW77" s="758"/>
      <c r="AX77" s="758"/>
      <c r="AY77" s="758"/>
      <c r="AZ77" s="758"/>
      <c r="BA77" s="758"/>
      <c r="BB77" s="758"/>
      <c r="BC77" s="758"/>
      <c r="BD77" s="758"/>
      <c r="BE77" s="758"/>
      <c r="BF77" s="758"/>
      <c r="BG77" s="758"/>
      <c r="BH77" s="758"/>
      <c r="BI77" s="758"/>
      <c r="BJ77" s="758"/>
      <c r="BK77" s="758"/>
      <c r="BL77" s="758"/>
      <c r="BM77" s="758"/>
      <c r="BN77" s="758"/>
      <c r="BO77" s="758"/>
      <c r="BP77" s="758"/>
      <c r="BQ77" s="758"/>
      <c r="BR77" s="758"/>
      <c r="BS77" s="758"/>
      <c r="BT77" s="758"/>
      <c r="BU77" s="758"/>
      <c r="BV77" s="758"/>
      <c r="BW77" s="758"/>
      <c r="BX77" s="758"/>
      <c r="BY77" s="758"/>
      <c r="BZ77" s="758"/>
      <c r="CA77" s="758"/>
      <c r="CB77" s="758"/>
      <c r="CC77" s="758"/>
      <c r="CD77" s="758"/>
      <c r="CE77" s="758"/>
      <c r="CF77" s="758"/>
      <c r="CG77" s="758"/>
      <c r="CH77" s="758"/>
      <c r="CI77" s="758"/>
      <c r="CJ77" s="758"/>
      <c r="CK77" s="758"/>
      <c r="CL77" s="758"/>
      <c r="CM77" s="758"/>
      <c r="CN77" s="758"/>
      <c r="CO77" s="758"/>
      <c r="CP77" s="758"/>
      <c r="CQ77" s="758"/>
      <c r="CR77" s="758"/>
      <c r="CS77" s="758"/>
      <c r="CT77" s="758"/>
      <c r="CU77" s="758"/>
      <c r="CV77" s="758"/>
      <c r="CW77" s="758"/>
      <c r="CX77" s="758"/>
      <c r="CY77" s="758"/>
      <c r="CZ77" s="758"/>
      <c r="DA77" s="758"/>
      <c r="DB77" s="758"/>
      <c r="DC77" s="758"/>
      <c r="DD77" s="758"/>
      <c r="DE77" s="758"/>
      <c r="DF77" s="758"/>
      <c r="DG77" s="758"/>
      <c r="DH77" s="758"/>
      <c r="DI77" s="758"/>
      <c r="DJ77" s="758"/>
      <c r="DK77" s="758"/>
      <c r="DL77" s="758"/>
      <c r="DM77" s="758"/>
      <c r="DN77" s="758"/>
      <c r="DO77" s="758"/>
      <c r="DP77" s="758"/>
      <c r="DQ77" s="758"/>
      <c r="DR77" s="758"/>
      <c r="DS77" s="758"/>
      <c r="DT77" s="758"/>
      <c r="DU77" s="758"/>
      <c r="DV77" s="758"/>
      <c r="DW77" s="758"/>
      <c r="DX77" s="758"/>
      <c r="DY77" s="758"/>
      <c r="DZ77" s="758"/>
      <c r="EA77" s="758"/>
      <c r="EB77" s="758"/>
      <c r="EC77" s="758"/>
      <c r="ED77" s="758"/>
      <c r="EE77" s="758"/>
      <c r="EF77" s="758"/>
      <c r="EG77" s="758"/>
      <c r="EH77" s="758"/>
      <c r="EI77" s="758"/>
      <c r="EJ77" s="758"/>
      <c r="EK77" s="758"/>
      <c r="EL77" s="758"/>
      <c r="EM77" s="758"/>
      <c r="EN77" s="758"/>
      <c r="EO77" s="758"/>
      <c r="EP77" s="758"/>
      <c r="EQ77" s="758"/>
      <c r="ER77" s="758"/>
      <c r="ES77" s="758"/>
      <c r="ET77" s="758"/>
      <c r="EU77" s="758"/>
      <c r="EV77" s="758"/>
      <c r="EW77" s="758"/>
      <c r="EX77" s="758"/>
      <c r="EY77" s="758"/>
      <c r="EZ77" s="758"/>
      <c r="FA77" s="758"/>
      <c r="FB77" s="758"/>
      <c r="FC77" s="758"/>
      <c r="FD77" s="758"/>
      <c r="FE77" s="758"/>
      <c r="FF77" s="758"/>
      <c r="FG77" s="758"/>
      <c r="FH77" s="758"/>
      <c r="FI77" s="758"/>
      <c r="FJ77" s="758"/>
      <c r="FK77" s="758"/>
      <c r="FL77" s="758"/>
      <c r="FM77" s="758"/>
      <c r="FN77" s="758"/>
      <c r="FO77" s="758"/>
      <c r="FP77" s="758"/>
      <c r="FQ77" s="758"/>
      <c r="FR77" s="758"/>
      <c r="FS77" s="758"/>
      <c r="FT77" s="758"/>
      <c r="FU77" s="758"/>
      <c r="FV77" s="758"/>
      <c r="FW77" s="758"/>
      <c r="FX77" s="758"/>
      <c r="FY77" s="758"/>
      <c r="FZ77" s="758"/>
      <c r="GA77" s="758"/>
      <c r="GB77" s="758"/>
      <c r="GC77" s="758"/>
      <c r="GD77" s="758"/>
      <c r="GE77" s="758"/>
      <c r="GF77" s="758"/>
      <c r="GG77" s="758"/>
      <c r="GH77" s="758"/>
      <c r="GI77" s="758"/>
      <c r="GJ77" s="758"/>
      <c r="GK77" s="758"/>
      <c r="GL77" s="758"/>
      <c r="GM77" s="758"/>
      <c r="GN77" s="758"/>
      <c r="GO77" s="758"/>
      <c r="GP77" s="758"/>
      <c r="GQ77" s="758"/>
      <c r="GR77" s="758"/>
      <c r="GS77" s="758"/>
      <c r="GT77" s="758"/>
      <c r="GU77" s="758"/>
      <c r="GV77" s="758"/>
      <c r="GW77" s="758"/>
      <c r="GX77" s="758"/>
      <c r="GY77" s="758"/>
      <c r="GZ77" s="758"/>
      <c r="HA77" s="758"/>
      <c r="HB77" s="758"/>
      <c r="HC77" s="758"/>
      <c r="HD77" s="758"/>
      <c r="HE77" s="758"/>
      <c r="HF77" s="758"/>
      <c r="HG77" s="758"/>
      <c r="HH77" s="758"/>
      <c r="HI77" s="758"/>
      <c r="HJ77" s="758"/>
      <c r="HK77" s="758"/>
      <c r="HL77" s="758"/>
      <c r="HM77" s="758"/>
      <c r="HN77" s="758"/>
      <c r="HO77" s="758"/>
      <c r="HP77" s="758"/>
      <c r="HQ77" s="758"/>
      <c r="HR77" s="758"/>
      <c r="HS77" s="758"/>
      <c r="HT77" s="758"/>
      <c r="HU77" s="758"/>
      <c r="HV77" s="758"/>
      <c r="HW77" s="758"/>
      <c r="HX77" s="758"/>
      <c r="HY77" s="758"/>
      <c r="HZ77" s="758"/>
      <c r="IA77" s="758"/>
      <c r="IB77" s="758"/>
      <c r="IC77" s="758"/>
      <c r="ID77" s="758"/>
      <c r="IE77" s="758"/>
      <c r="IF77" s="758"/>
      <c r="IG77" s="758"/>
      <c r="IH77" s="758"/>
      <c r="II77" s="758"/>
      <c r="IJ77" s="758"/>
      <c r="IK77" s="758"/>
      <c r="IL77" s="758"/>
      <c r="IM77" s="758"/>
      <c r="IN77" s="758"/>
      <c r="IO77" s="758"/>
      <c r="IP77" s="758"/>
      <c r="IQ77" s="758"/>
      <c r="IR77" s="758"/>
    </row>
    <row r="78" spans="1:252" s="759" customFormat="1" ht="45.75" customHeight="1">
      <c r="A78" s="893" t="s">
        <v>856</v>
      </c>
      <c r="B78" s="894">
        <v>5</v>
      </c>
      <c r="C78" s="809" t="s">
        <v>938</v>
      </c>
      <c r="D78" s="1347" t="s">
        <v>1200</v>
      </c>
      <c r="E78" s="896">
        <v>100000</v>
      </c>
      <c r="F78" s="896">
        <v>0</v>
      </c>
      <c r="G78" s="896">
        <v>33333.33</v>
      </c>
      <c r="H78" s="896">
        <v>33333.33</v>
      </c>
      <c r="I78" s="1299">
        <v>33333.34</v>
      </c>
      <c r="J78" s="758"/>
      <c r="K78" s="758"/>
      <c r="L78" s="758"/>
      <c r="M78" s="758"/>
      <c r="N78" s="758"/>
      <c r="O78" s="758"/>
      <c r="P78" s="758"/>
      <c r="Q78" s="758"/>
      <c r="R78" s="758"/>
      <c r="S78" s="758"/>
      <c r="T78" s="758"/>
      <c r="U78" s="758"/>
      <c r="V78" s="758"/>
      <c r="W78" s="758"/>
      <c r="X78" s="758"/>
      <c r="Y78" s="758"/>
      <c r="Z78" s="758"/>
      <c r="AA78" s="758"/>
      <c r="AB78" s="758"/>
      <c r="AC78" s="758"/>
      <c r="AD78" s="758"/>
      <c r="AE78" s="758"/>
      <c r="AF78" s="758"/>
      <c r="AG78" s="758"/>
      <c r="AH78" s="758"/>
      <c r="AI78" s="758"/>
      <c r="AJ78" s="758"/>
      <c r="AK78" s="758"/>
      <c r="AL78" s="758"/>
      <c r="AM78" s="758"/>
      <c r="AN78" s="758"/>
      <c r="AO78" s="758"/>
      <c r="AP78" s="758"/>
      <c r="AQ78" s="758"/>
      <c r="AR78" s="758"/>
      <c r="AS78" s="758"/>
      <c r="AT78" s="758"/>
      <c r="AU78" s="758"/>
      <c r="AV78" s="758"/>
      <c r="AW78" s="758"/>
      <c r="AX78" s="758"/>
      <c r="AY78" s="758"/>
      <c r="AZ78" s="758"/>
      <c r="BA78" s="758"/>
      <c r="BB78" s="758"/>
      <c r="BC78" s="758"/>
      <c r="BD78" s="758"/>
      <c r="BE78" s="758"/>
      <c r="BF78" s="758"/>
      <c r="BG78" s="758"/>
      <c r="BH78" s="758"/>
      <c r="BI78" s="758"/>
      <c r="BJ78" s="758"/>
      <c r="BK78" s="758"/>
      <c r="BL78" s="758"/>
      <c r="BM78" s="758"/>
      <c r="BN78" s="758"/>
      <c r="BO78" s="758"/>
      <c r="BP78" s="758"/>
      <c r="BQ78" s="758"/>
      <c r="BR78" s="758"/>
      <c r="BS78" s="758"/>
      <c r="BT78" s="758"/>
      <c r="BU78" s="758"/>
      <c r="BV78" s="758"/>
      <c r="BW78" s="758"/>
      <c r="BX78" s="758"/>
      <c r="BY78" s="758"/>
      <c r="BZ78" s="758"/>
      <c r="CA78" s="758"/>
      <c r="CB78" s="758"/>
      <c r="CC78" s="758"/>
      <c r="CD78" s="758"/>
      <c r="CE78" s="758"/>
      <c r="CF78" s="758"/>
      <c r="CG78" s="758"/>
      <c r="CH78" s="758"/>
      <c r="CI78" s="758"/>
      <c r="CJ78" s="758"/>
      <c r="CK78" s="758"/>
      <c r="CL78" s="758"/>
      <c r="CM78" s="758"/>
      <c r="CN78" s="758"/>
      <c r="CO78" s="758"/>
      <c r="CP78" s="758"/>
      <c r="CQ78" s="758"/>
      <c r="CR78" s="758"/>
      <c r="CS78" s="758"/>
      <c r="CT78" s="758"/>
      <c r="CU78" s="758"/>
      <c r="CV78" s="758"/>
      <c r="CW78" s="758"/>
      <c r="CX78" s="758"/>
      <c r="CY78" s="758"/>
      <c r="CZ78" s="758"/>
      <c r="DA78" s="758"/>
      <c r="DB78" s="758"/>
      <c r="DC78" s="758"/>
      <c r="DD78" s="758"/>
      <c r="DE78" s="758"/>
      <c r="DF78" s="758"/>
      <c r="DG78" s="758"/>
      <c r="DH78" s="758"/>
      <c r="DI78" s="758"/>
      <c r="DJ78" s="758"/>
      <c r="DK78" s="758"/>
      <c r="DL78" s="758"/>
      <c r="DM78" s="758"/>
      <c r="DN78" s="758"/>
      <c r="DO78" s="758"/>
      <c r="DP78" s="758"/>
      <c r="DQ78" s="758"/>
      <c r="DR78" s="758"/>
      <c r="DS78" s="758"/>
      <c r="DT78" s="758"/>
      <c r="DU78" s="758"/>
      <c r="DV78" s="758"/>
      <c r="DW78" s="758"/>
      <c r="DX78" s="758"/>
      <c r="DY78" s="758"/>
      <c r="DZ78" s="758"/>
      <c r="EA78" s="758"/>
      <c r="EB78" s="758"/>
      <c r="EC78" s="758"/>
      <c r="ED78" s="758"/>
      <c r="EE78" s="758"/>
      <c r="EF78" s="758"/>
      <c r="EG78" s="758"/>
      <c r="EH78" s="758"/>
      <c r="EI78" s="758"/>
      <c r="EJ78" s="758"/>
      <c r="EK78" s="758"/>
      <c r="EL78" s="758"/>
      <c r="EM78" s="758"/>
      <c r="EN78" s="758"/>
      <c r="EO78" s="758"/>
      <c r="EP78" s="758"/>
      <c r="EQ78" s="758"/>
      <c r="ER78" s="758"/>
      <c r="ES78" s="758"/>
      <c r="ET78" s="758"/>
      <c r="EU78" s="758"/>
      <c r="EV78" s="758"/>
      <c r="EW78" s="758"/>
      <c r="EX78" s="758"/>
      <c r="EY78" s="758"/>
      <c r="EZ78" s="758"/>
      <c r="FA78" s="758"/>
      <c r="FB78" s="758"/>
      <c r="FC78" s="758"/>
      <c r="FD78" s="758"/>
      <c r="FE78" s="758"/>
      <c r="FF78" s="758"/>
      <c r="FG78" s="758"/>
      <c r="FH78" s="758"/>
      <c r="FI78" s="758"/>
      <c r="FJ78" s="758"/>
      <c r="FK78" s="758"/>
      <c r="FL78" s="758"/>
      <c r="FM78" s="758"/>
      <c r="FN78" s="758"/>
      <c r="FO78" s="758"/>
      <c r="FP78" s="758"/>
      <c r="FQ78" s="758"/>
      <c r="FR78" s="758"/>
      <c r="FS78" s="758"/>
      <c r="FT78" s="758"/>
      <c r="FU78" s="758"/>
      <c r="FV78" s="758"/>
      <c r="FW78" s="758"/>
      <c r="FX78" s="758"/>
      <c r="FY78" s="758"/>
      <c r="FZ78" s="758"/>
      <c r="GA78" s="758"/>
      <c r="GB78" s="758"/>
      <c r="GC78" s="758"/>
      <c r="GD78" s="758"/>
      <c r="GE78" s="758"/>
      <c r="GF78" s="758"/>
      <c r="GG78" s="758"/>
      <c r="GH78" s="758"/>
      <c r="GI78" s="758"/>
      <c r="GJ78" s="758"/>
      <c r="GK78" s="758"/>
      <c r="GL78" s="758"/>
      <c r="GM78" s="758"/>
      <c r="GN78" s="758"/>
      <c r="GO78" s="758"/>
      <c r="GP78" s="758"/>
      <c r="GQ78" s="758"/>
      <c r="GR78" s="758"/>
      <c r="GS78" s="758"/>
      <c r="GT78" s="758"/>
      <c r="GU78" s="758"/>
      <c r="GV78" s="758"/>
      <c r="GW78" s="758"/>
      <c r="GX78" s="758"/>
      <c r="GY78" s="758"/>
      <c r="GZ78" s="758"/>
      <c r="HA78" s="758"/>
      <c r="HB78" s="758"/>
      <c r="HC78" s="758"/>
      <c r="HD78" s="758"/>
      <c r="HE78" s="758"/>
      <c r="HF78" s="758"/>
      <c r="HG78" s="758"/>
      <c r="HH78" s="758"/>
      <c r="HI78" s="758"/>
      <c r="HJ78" s="758"/>
      <c r="HK78" s="758"/>
      <c r="HL78" s="758"/>
      <c r="HM78" s="758"/>
      <c r="HN78" s="758"/>
      <c r="HO78" s="758"/>
      <c r="HP78" s="758"/>
      <c r="HQ78" s="758"/>
      <c r="HR78" s="758"/>
      <c r="HS78" s="758"/>
      <c r="HT78" s="758"/>
      <c r="HU78" s="758"/>
      <c r="HV78" s="758"/>
      <c r="HW78" s="758"/>
      <c r="HX78" s="758"/>
      <c r="HY78" s="758"/>
      <c r="HZ78" s="758"/>
      <c r="IA78" s="758"/>
      <c r="IB78" s="758"/>
      <c r="IC78" s="758"/>
      <c r="ID78" s="758"/>
      <c r="IE78" s="758"/>
      <c r="IF78" s="758"/>
      <c r="IG78" s="758"/>
      <c r="IH78" s="758"/>
      <c r="II78" s="758"/>
      <c r="IJ78" s="758"/>
      <c r="IK78" s="758"/>
      <c r="IL78" s="758"/>
      <c r="IM78" s="758"/>
      <c r="IN78" s="758"/>
      <c r="IO78" s="758"/>
      <c r="IP78" s="758"/>
      <c r="IQ78" s="758"/>
      <c r="IR78" s="758"/>
    </row>
    <row r="79" spans="1:9" ht="45.75" customHeight="1">
      <c r="A79" s="893" t="s">
        <v>856</v>
      </c>
      <c r="B79" s="899" t="s">
        <v>996</v>
      </c>
      <c r="C79" s="900" t="s">
        <v>938</v>
      </c>
      <c r="D79" s="1348" t="s">
        <v>1016</v>
      </c>
      <c r="E79" s="896">
        <v>415000</v>
      </c>
      <c r="F79" s="896">
        <v>415000</v>
      </c>
      <c r="G79" s="896">
        <v>0</v>
      </c>
      <c r="H79" s="896">
        <v>0</v>
      </c>
      <c r="I79" s="1299">
        <v>0</v>
      </c>
    </row>
    <row r="80" spans="1:9" ht="45.75" customHeight="1" thickBot="1">
      <c r="A80" s="847" t="s">
        <v>856</v>
      </c>
      <c r="B80" s="903" t="s">
        <v>89</v>
      </c>
      <c r="C80" s="849" t="s">
        <v>938</v>
      </c>
      <c r="D80" s="904" t="s">
        <v>1248</v>
      </c>
      <c r="E80" s="1285">
        <v>350000</v>
      </c>
      <c r="F80" s="1285">
        <v>0</v>
      </c>
      <c r="G80" s="1285">
        <v>350000</v>
      </c>
      <c r="H80" s="1285">
        <v>0</v>
      </c>
      <c r="I80" s="1294">
        <v>0</v>
      </c>
    </row>
    <row r="81" spans="1:9" ht="45.75" customHeight="1" thickBot="1">
      <c r="A81" s="905"/>
      <c r="B81" s="853"/>
      <c r="C81" s="855"/>
      <c r="D81" s="979" t="s">
        <v>945</v>
      </c>
      <c r="E81" s="797">
        <f>SUM(E66:E80)</f>
        <v>5739695.609999999</v>
      </c>
      <c r="F81" s="797">
        <f>SUM(F66:F80)</f>
        <v>1031836</v>
      </c>
      <c r="G81" s="797">
        <f>SUM(G66:G80)</f>
        <v>3233333.33</v>
      </c>
      <c r="H81" s="797">
        <f>SUM(H66:H80)</f>
        <v>1241192.9400000002</v>
      </c>
      <c r="I81" s="1174">
        <f>SUM(I66:I80)</f>
        <v>233333.34</v>
      </c>
    </row>
    <row r="82" spans="1:9" ht="45.75" customHeight="1" thickBot="1">
      <c r="A82" s="906"/>
      <c r="B82" s="858"/>
      <c r="C82" s="860"/>
      <c r="D82" s="1331"/>
      <c r="E82" s="862"/>
      <c r="F82" s="862"/>
      <c r="G82" s="862"/>
      <c r="H82" s="1074"/>
      <c r="I82" s="1074"/>
    </row>
    <row r="83" spans="1:9" ht="45.75" customHeight="1">
      <c r="A83" s="907"/>
      <c r="B83" s="908" t="s">
        <v>846</v>
      </c>
      <c r="C83" s="1317" t="s">
        <v>847</v>
      </c>
      <c r="D83" s="1366" t="s">
        <v>946</v>
      </c>
      <c r="E83" s="1286" t="s">
        <v>849</v>
      </c>
      <c r="F83" s="1300" t="s">
        <v>1037</v>
      </c>
      <c r="G83" s="912" t="s">
        <v>1038</v>
      </c>
      <c r="H83" s="912" t="s">
        <v>1039</v>
      </c>
      <c r="I83" s="1301" t="s">
        <v>1040</v>
      </c>
    </row>
    <row r="84" spans="1:9" ht="45.75" customHeight="1">
      <c r="A84" s="867" t="s">
        <v>851</v>
      </c>
      <c r="B84" s="914">
        <v>0</v>
      </c>
      <c r="C84" s="870" t="s">
        <v>1034</v>
      </c>
      <c r="D84" s="1332" t="s">
        <v>1202</v>
      </c>
      <c r="E84" s="872">
        <v>150000</v>
      </c>
      <c r="F84" s="1295">
        <v>0</v>
      </c>
      <c r="G84" s="1303">
        <v>150000</v>
      </c>
      <c r="H84" s="1303">
        <v>0</v>
      </c>
      <c r="I84" s="1304">
        <v>0</v>
      </c>
    </row>
    <row r="85" spans="1:9" ht="45.75" customHeight="1">
      <c r="A85" s="822" t="s">
        <v>856</v>
      </c>
      <c r="B85" s="823" t="s">
        <v>1191</v>
      </c>
      <c r="C85" s="870" t="s">
        <v>1034</v>
      </c>
      <c r="D85" s="1327" t="s">
        <v>1020</v>
      </c>
      <c r="E85" s="829">
        <v>110646.3</v>
      </c>
      <c r="F85" s="829">
        <v>110646.3</v>
      </c>
      <c r="G85" s="1275">
        <v>0</v>
      </c>
      <c r="H85" s="1275">
        <v>0</v>
      </c>
      <c r="I85" s="1276">
        <v>0</v>
      </c>
    </row>
    <row r="86" spans="1:9" ht="45.75" customHeight="1">
      <c r="A86" s="806" t="s">
        <v>856</v>
      </c>
      <c r="B86" s="918">
        <v>5</v>
      </c>
      <c r="C86" s="870" t="s">
        <v>1034</v>
      </c>
      <c r="D86" s="970" t="s">
        <v>1203</v>
      </c>
      <c r="E86" s="812">
        <v>150000</v>
      </c>
      <c r="F86" s="1295">
        <v>0</v>
      </c>
      <c r="G86" s="1305">
        <v>50000</v>
      </c>
      <c r="H86" s="1305">
        <v>50000</v>
      </c>
      <c r="I86" s="1306">
        <v>50000</v>
      </c>
    </row>
    <row r="87" spans="1:9" ht="45.75" customHeight="1">
      <c r="A87" s="867" t="s">
        <v>851</v>
      </c>
      <c r="B87" s="868" t="s">
        <v>1204</v>
      </c>
      <c r="C87" s="870" t="s">
        <v>1034</v>
      </c>
      <c r="D87" s="1332" t="s">
        <v>947</v>
      </c>
      <c r="E87" s="872">
        <v>100000</v>
      </c>
      <c r="F87" s="1295">
        <v>0</v>
      </c>
      <c r="G87" s="1295">
        <v>100000</v>
      </c>
      <c r="H87" s="1295">
        <v>0</v>
      </c>
      <c r="I87" s="1296">
        <v>0</v>
      </c>
    </row>
    <row r="88" spans="1:9" ht="45.75" customHeight="1">
      <c r="A88" s="806" t="s">
        <v>851</v>
      </c>
      <c r="B88" s="807" t="s">
        <v>1194</v>
      </c>
      <c r="C88" s="809" t="s">
        <v>1034</v>
      </c>
      <c r="D88" s="970" t="s">
        <v>948</v>
      </c>
      <c r="E88" s="812">
        <v>100000</v>
      </c>
      <c r="F88" s="926">
        <v>0</v>
      </c>
      <c r="G88" s="926">
        <v>100000</v>
      </c>
      <c r="H88" s="926">
        <v>0</v>
      </c>
      <c r="I88" s="1270">
        <v>0</v>
      </c>
    </row>
    <row r="89" spans="1:9" ht="45.75" customHeight="1">
      <c r="A89" s="806" t="s">
        <v>856</v>
      </c>
      <c r="B89" s="807" t="s">
        <v>1010</v>
      </c>
      <c r="C89" s="809" t="s">
        <v>1034</v>
      </c>
      <c r="D89" s="970" t="s">
        <v>949</v>
      </c>
      <c r="E89" s="812">
        <v>350000</v>
      </c>
      <c r="F89" s="926">
        <v>0</v>
      </c>
      <c r="G89" s="926">
        <v>0</v>
      </c>
      <c r="H89" s="926">
        <v>350000</v>
      </c>
      <c r="I89" s="1270">
        <v>0</v>
      </c>
    </row>
    <row r="90" spans="1:9" ht="45.75" customHeight="1">
      <c r="A90" s="806" t="s">
        <v>856</v>
      </c>
      <c r="B90" s="807" t="s">
        <v>1006</v>
      </c>
      <c r="C90" s="809" t="s">
        <v>1034</v>
      </c>
      <c r="D90" s="1349" t="s">
        <v>950</v>
      </c>
      <c r="E90" s="926">
        <v>130000</v>
      </c>
      <c r="F90" s="926">
        <v>0</v>
      </c>
      <c r="G90" s="812">
        <v>80000</v>
      </c>
      <c r="H90" s="926">
        <v>50000</v>
      </c>
      <c r="I90" s="1270">
        <v>0</v>
      </c>
    </row>
    <row r="91" spans="1:9" ht="45.75" customHeight="1">
      <c r="A91" s="806" t="s">
        <v>856</v>
      </c>
      <c r="B91" s="807" t="s">
        <v>1205</v>
      </c>
      <c r="C91" s="809" t="s">
        <v>1034</v>
      </c>
      <c r="D91" s="970" t="s">
        <v>951</v>
      </c>
      <c r="E91" s="926">
        <v>100000</v>
      </c>
      <c r="F91" s="926">
        <v>0</v>
      </c>
      <c r="G91" s="926">
        <v>0</v>
      </c>
      <c r="H91" s="926">
        <v>50000</v>
      </c>
      <c r="I91" s="1270">
        <v>50000</v>
      </c>
    </row>
    <row r="92" spans="1:9" s="755" customFormat="1" ht="45.75" customHeight="1">
      <c r="A92" s="806" t="s">
        <v>851</v>
      </c>
      <c r="B92" s="754" t="s">
        <v>1206</v>
      </c>
      <c r="C92" s="809" t="s">
        <v>1034</v>
      </c>
      <c r="D92" s="1349" t="s">
        <v>952</v>
      </c>
      <c r="E92" s="926">
        <v>700000</v>
      </c>
      <c r="F92" s="926">
        <v>0</v>
      </c>
      <c r="G92" s="926">
        <v>0</v>
      </c>
      <c r="H92" s="926">
        <v>700000</v>
      </c>
      <c r="I92" s="1270">
        <v>0</v>
      </c>
    </row>
    <row r="93" spans="1:9" s="755" customFormat="1" ht="54.75" customHeight="1">
      <c r="A93" s="806" t="s">
        <v>856</v>
      </c>
      <c r="B93" s="807" t="s">
        <v>1207</v>
      </c>
      <c r="C93" s="809" t="s">
        <v>1034</v>
      </c>
      <c r="D93" s="970" t="s">
        <v>1208</v>
      </c>
      <c r="E93" s="926">
        <v>350000</v>
      </c>
      <c r="F93" s="926">
        <v>0</v>
      </c>
      <c r="G93" s="926">
        <v>0</v>
      </c>
      <c r="H93" s="926">
        <v>350000</v>
      </c>
      <c r="I93" s="1270">
        <v>0</v>
      </c>
    </row>
    <row r="94" spans="1:9" s="755" customFormat="1" ht="45.75" customHeight="1">
      <c r="A94" s="806" t="s">
        <v>856</v>
      </c>
      <c r="B94" s="807" t="s">
        <v>1209</v>
      </c>
      <c r="C94" s="809" t="s">
        <v>1034</v>
      </c>
      <c r="D94" s="970" t="s">
        <v>955</v>
      </c>
      <c r="E94" s="926">
        <v>30000</v>
      </c>
      <c r="F94" s="926">
        <v>0</v>
      </c>
      <c r="G94" s="926">
        <v>0</v>
      </c>
      <c r="H94" s="926">
        <v>30000</v>
      </c>
      <c r="I94" s="1270">
        <v>0</v>
      </c>
    </row>
    <row r="95" spans="1:9" s="755" customFormat="1" ht="45.75" customHeight="1">
      <c r="A95" s="822" t="s">
        <v>856</v>
      </c>
      <c r="B95" s="884" t="s">
        <v>1199</v>
      </c>
      <c r="C95" s="825" t="s">
        <v>1034</v>
      </c>
      <c r="D95" s="1350" t="s">
        <v>1025</v>
      </c>
      <c r="E95" s="829">
        <v>36243</v>
      </c>
      <c r="F95" s="829">
        <v>36243</v>
      </c>
      <c r="G95" s="926">
        <v>0</v>
      </c>
      <c r="H95" s="926">
        <v>0</v>
      </c>
      <c r="I95" s="1270">
        <v>0</v>
      </c>
    </row>
    <row r="96" spans="1:9" s="755" customFormat="1" ht="45.75" customHeight="1">
      <c r="A96" s="822" t="s">
        <v>856</v>
      </c>
      <c r="B96" s="884" t="s">
        <v>1199</v>
      </c>
      <c r="C96" s="825" t="s">
        <v>1034</v>
      </c>
      <c r="D96" s="1338" t="s">
        <v>951</v>
      </c>
      <c r="E96" s="829">
        <v>100000</v>
      </c>
      <c r="F96" s="829">
        <v>100000</v>
      </c>
      <c r="G96" s="926">
        <v>0</v>
      </c>
      <c r="H96" s="926">
        <v>0</v>
      </c>
      <c r="I96" s="1270">
        <v>0</v>
      </c>
    </row>
    <row r="97" spans="1:9" s="755" customFormat="1" ht="45.75" customHeight="1" thickBot="1">
      <c r="A97" s="931" t="s">
        <v>856</v>
      </c>
      <c r="B97" s="932" t="s">
        <v>1199</v>
      </c>
      <c r="C97" s="934" t="s">
        <v>1034</v>
      </c>
      <c r="D97" s="1351" t="s">
        <v>1029</v>
      </c>
      <c r="E97" s="937">
        <v>49800</v>
      </c>
      <c r="F97" s="937">
        <v>49800</v>
      </c>
      <c r="G97" s="1285">
        <v>0</v>
      </c>
      <c r="H97" s="1285">
        <v>0</v>
      </c>
      <c r="I97" s="1294">
        <v>0</v>
      </c>
    </row>
    <row r="98" spans="1:9" s="755" customFormat="1" ht="45.75" customHeight="1" thickBot="1">
      <c r="A98" s="852"/>
      <c r="B98" s="938"/>
      <c r="C98" s="855"/>
      <c r="D98" s="979" t="s">
        <v>956</v>
      </c>
      <c r="E98" s="797">
        <f>SUM(E84:E97)</f>
        <v>2456689.3</v>
      </c>
      <c r="F98" s="797">
        <f>SUM(F84:F97)</f>
        <v>296689.3</v>
      </c>
      <c r="G98" s="797">
        <f>SUM(G84:G97)</f>
        <v>480000</v>
      </c>
      <c r="H98" s="797">
        <f>SUM(H84:H97)</f>
        <v>1580000</v>
      </c>
      <c r="I98" s="1174">
        <f>SUM(I84:I97)</f>
        <v>100000</v>
      </c>
    </row>
    <row r="99" spans="1:9" s="755" customFormat="1" ht="45.75" customHeight="1" thickBot="1">
      <c r="A99" s="857"/>
      <c r="B99" s="858"/>
      <c r="C99" s="860"/>
      <c r="D99" s="1331"/>
      <c r="E99" s="862"/>
      <c r="F99" s="862"/>
      <c r="G99" s="862"/>
      <c r="H99" s="1074"/>
      <c r="I99" s="1074"/>
    </row>
    <row r="100" spans="1:9" s="755" customFormat="1" ht="45.75" customHeight="1" thickBot="1">
      <c r="A100" s="852"/>
      <c r="B100" s="864" t="s">
        <v>846</v>
      </c>
      <c r="C100" s="964" t="s">
        <v>847</v>
      </c>
      <c r="D100" s="1365" t="s">
        <v>957</v>
      </c>
      <c r="E100" s="1284" t="s">
        <v>849</v>
      </c>
      <c r="F100" s="1300" t="s">
        <v>1037</v>
      </c>
      <c r="G100" s="912" t="s">
        <v>1038</v>
      </c>
      <c r="H100" s="912" t="s">
        <v>1039</v>
      </c>
      <c r="I100" s="1301" t="s">
        <v>1040</v>
      </c>
    </row>
    <row r="101" spans="1:9" s="755" customFormat="1" ht="45.75" customHeight="1">
      <c r="A101" s="806" t="s">
        <v>958</v>
      </c>
      <c r="B101" s="807" t="s">
        <v>1204</v>
      </c>
      <c r="C101" s="809" t="s">
        <v>959</v>
      </c>
      <c r="D101" s="970" t="s">
        <v>961</v>
      </c>
      <c r="E101" s="812">
        <v>827000</v>
      </c>
      <c r="F101" s="812">
        <v>0</v>
      </c>
      <c r="G101" s="812">
        <v>661600</v>
      </c>
      <c r="H101" s="926">
        <v>0</v>
      </c>
      <c r="I101" s="1270">
        <v>165400</v>
      </c>
    </row>
    <row r="102" spans="1:9" ht="45.75" customHeight="1">
      <c r="A102" s="806" t="s">
        <v>958</v>
      </c>
      <c r="B102" s="807" t="s">
        <v>1194</v>
      </c>
      <c r="C102" s="809" t="s">
        <v>959</v>
      </c>
      <c r="D102" s="970" t="s">
        <v>962</v>
      </c>
      <c r="E102" s="812">
        <v>300000</v>
      </c>
      <c r="F102" s="812">
        <v>0</v>
      </c>
      <c r="G102" s="812">
        <v>300000</v>
      </c>
      <c r="H102" s="926">
        <v>0</v>
      </c>
      <c r="I102" s="1270">
        <v>0</v>
      </c>
    </row>
    <row r="103" spans="1:9" s="755" customFormat="1" ht="45.75" customHeight="1">
      <c r="A103" s="806" t="s">
        <v>963</v>
      </c>
      <c r="B103" s="807" t="s">
        <v>1210</v>
      </c>
      <c r="C103" s="809" t="s">
        <v>959</v>
      </c>
      <c r="D103" s="1349" t="s">
        <v>964</v>
      </c>
      <c r="E103" s="812">
        <v>630000</v>
      </c>
      <c r="F103" s="926">
        <v>630000</v>
      </c>
      <c r="G103" s="926">
        <v>0</v>
      </c>
      <c r="H103" s="926">
        <v>0</v>
      </c>
      <c r="I103" s="1270">
        <v>0</v>
      </c>
    </row>
    <row r="104" spans="1:9" s="755" customFormat="1" ht="45.75" customHeight="1">
      <c r="A104" s="806" t="s">
        <v>963</v>
      </c>
      <c r="B104" s="807" t="s">
        <v>1186</v>
      </c>
      <c r="C104" s="809" t="s">
        <v>959</v>
      </c>
      <c r="D104" s="970" t="s">
        <v>965</v>
      </c>
      <c r="E104" s="812">
        <v>36000</v>
      </c>
      <c r="F104" s="1231">
        <v>0</v>
      </c>
      <c r="G104" s="926">
        <v>50000</v>
      </c>
      <c r="H104" s="926">
        <v>0</v>
      </c>
      <c r="I104" s="1270">
        <v>0</v>
      </c>
    </row>
    <row r="105" spans="1:9" s="755" customFormat="1" ht="45.75" customHeight="1">
      <c r="A105" s="877" t="s">
        <v>963</v>
      </c>
      <c r="B105" s="942" t="s">
        <v>1199</v>
      </c>
      <c r="C105" s="825" t="s">
        <v>959</v>
      </c>
      <c r="D105" s="1352" t="s">
        <v>964</v>
      </c>
      <c r="E105" s="882">
        <v>264000</v>
      </c>
      <c r="F105" s="882">
        <v>264000</v>
      </c>
      <c r="G105" s="1297">
        <v>0</v>
      </c>
      <c r="H105" s="1297">
        <v>0</v>
      </c>
      <c r="I105" s="1298">
        <v>0</v>
      </c>
    </row>
    <row r="106" spans="1:9" s="755" customFormat="1" ht="45.75" customHeight="1">
      <c r="A106" s="877" t="s">
        <v>963</v>
      </c>
      <c r="B106" s="942" t="s">
        <v>1199</v>
      </c>
      <c r="C106" s="825" t="s">
        <v>959</v>
      </c>
      <c r="D106" s="1338" t="s">
        <v>1030</v>
      </c>
      <c r="E106" s="882">
        <v>100000</v>
      </c>
      <c r="F106" s="882">
        <v>100000</v>
      </c>
      <c r="G106" s="1297">
        <v>0</v>
      </c>
      <c r="H106" s="1297">
        <v>0</v>
      </c>
      <c r="I106" s="1298">
        <v>0</v>
      </c>
    </row>
    <row r="107" spans="1:9" s="755" customFormat="1" ht="45.75" customHeight="1" thickBot="1">
      <c r="A107" s="931" t="s">
        <v>958</v>
      </c>
      <c r="B107" s="932" t="s">
        <v>1199</v>
      </c>
      <c r="C107" s="934" t="s">
        <v>959</v>
      </c>
      <c r="D107" s="1351" t="s">
        <v>1028</v>
      </c>
      <c r="E107" s="937">
        <v>180432</v>
      </c>
      <c r="F107" s="937">
        <v>180432</v>
      </c>
      <c r="G107" s="1297">
        <v>0</v>
      </c>
      <c r="H107" s="1297">
        <v>0</v>
      </c>
      <c r="I107" s="1298">
        <v>0</v>
      </c>
    </row>
    <row r="108" spans="1:9" s="755" customFormat="1" ht="45.75" customHeight="1" thickBot="1">
      <c r="A108" s="852"/>
      <c r="B108" s="853"/>
      <c r="C108" s="855"/>
      <c r="D108" s="979" t="s">
        <v>966</v>
      </c>
      <c r="E108" s="797">
        <f>SUM(E101:E107)</f>
        <v>2337432</v>
      </c>
      <c r="F108" s="797">
        <f>SUM(F101:F107)</f>
        <v>1174432</v>
      </c>
      <c r="G108" s="797">
        <f>SUM(G101:G107)</f>
        <v>1011600</v>
      </c>
      <c r="H108" s="797">
        <f>SUM(H101:H107)</f>
        <v>0</v>
      </c>
      <c r="I108" s="797">
        <f>SUM(I101:I107)</f>
        <v>165400</v>
      </c>
    </row>
    <row r="109" spans="1:9" ht="45.75" customHeight="1" thickBot="1">
      <c r="A109" s="857"/>
      <c r="B109" s="858"/>
      <c r="C109" s="860"/>
      <c r="D109" s="1331"/>
      <c r="E109" s="862"/>
      <c r="F109" s="862"/>
      <c r="G109" s="862"/>
      <c r="H109" s="1074"/>
      <c r="I109" s="1074"/>
    </row>
    <row r="110" spans="1:9" ht="45.75" customHeight="1" thickBot="1">
      <c r="A110" s="852"/>
      <c r="B110" s="864" t="s">
        <v>846</v>
      </c>
      <c r="C110" s="964" t="s">
        <v>847</v>
      </c>
      <c r="D110" s="1365" t="s">
        <v>967</v>
      </c>
      <c r="E110" s="1284" t="s">
        <v>849</v>
      </c>
      <c r="F110" s="1290" t="s">
        <v>1037</v>
      </c>
      <c r="G110" s="797" t="s">
        <v>1038</v>
      </c>
      <c r="H110" s="797" t="s">
        <v>1039</v>
      </c>
      <c r="I110" s="1174" t="s">
        <v>1040</v>
      </c>
    </row>
    <row r="111" spans="1:9" ht="45.75" customHeight="1">
      <c r="A111" s="867" t="s">
        <v>851</v>
      </c>
      <c r="B111" s="868" t="s">
        <v>1194</v>
      </c>
      <c r="C111" s="870" t="s">
        <v>968</v>
      </c>
      <c r="D111" s="1332" t="s">
        <v>969</v>
      </c>
      <c r="E111" s="872">
        <v>300000</v>
      </c>
      <c r="F111" s="1309">
        <v>0</v>
      </c>
      <c r="G111" s="1295">
        <v>0</v>
      </c>
      <c r="H111" s="1295">
        <v>300000</v>
      </c>
      <c r="I111" s="1296">
        <v>0</v>
      </c>
    </row>
    <row r="112" spans="1:9" ht="45.75" customHeight="1">
      <c r="A112" s="806" t="s">
        <v>851</v>
      </c>
      <c r="B112" s="807" t="s">
        <v>1194</v>
      </c>
      <c r="C112" s="809" t="s">
        <v>968</v>
      </c>
      <c r="D112" s="970" t="s">
        <v>970</v>
      </c>
      <c r="E112" s="812">
        <v>900000</v>
      </c>
      <c r="F112" s="1231">
        <v>0</v>
      </c>
      <c r="G112" s="926">
        <v>0</v>
      </c>
      <c r="H112" s="926">
        <v>900000</v>
      </c>
      <c r="I112" s="1270">
        <v>0</v>
      </c>
    </row>
    <row r="113" spans="1:9" ht="45.75" customHeight="1">
      <c r="A113" s="806" t="s">
        <v>856</v>
      </c>
      <c r="B113" s="807" t="s">
        <v>1211</v>
      </c>
      <c r="C113" s="809" t="s">
        <v>968</v>
      </c>
      <c r="D113" s="970" t="s">
        <v>1032</v>
      </c>
      <c r="E113" s="812">
        <v>500000</v>
      </c>
      <c r="F113" s="1231">
        <v>0</v>
      </c>
      <c r="G113" s="926">
        <v>0</v>
      </c>
      <c r="H113" s="926">
        <v>500000</v>
      </c>
      <c r="I113" s="1270">
        <v>0</v>
      </c>
    </row>
    <row r="114" spans="1:9" ht="45.75" customHeight="1">
      <c r="A114" s="806" t="s">
        <v>856</v>
      </c>
      <c r="B114" s="807" t="s">
        <v>1186</v>
      </c>
      <c r="C114" s="809" t="s">
        <v>968</v>
      </c>
      <c r="D114" s="970" t="s">
        <v>971</v>
      </c>
      <c r="E114" s="812">
        <v>138000</v>
      </c>
      <c r="F114" s="1231">
        <v>138000</v>
      </c>
      <c r="G114" s="926">
        <v>0</v>
      </c>
      <c r="H114" s="926">
        <v>0</v>
      </c>
      <c r="I114" s="1270">
        <v>0</v>
      </c>
    </row>
    <row r="115" spans="1:9" s="755" customFormat="1" ht="45.75" customHeight="1" thickBot="1">
      <c r="A115" s="806" t="s">
        <v>851</v>
      </c>
      <c r="B115" s="807" t="s">
        <v>1212</v>
      </c>
      <c r="C115" s="809" t="s">
        <v>968</v>
      </c>
      <c r="D115" s="970" t="s">
        <v>972</v>
      </c>
      <c r="E115" s="812">
        <v>6732000</v>
      </c>
      <c r="F115" s="926">
        <v>6732000</v>
      </c>
      <c r="G115" s="926"/>
      <c r="H115" s="926">
        <v>0</v>
      </c>
      <c r="I115" s="1270">
        <v>0</v>
      </c>
    </row>
    <row r="116" spans="1:9" s="755" customFormat="1" ht="45.75" customHeight="1" thickBot="1">
      <c r="A116" s="852"/>
      <c r="B116" s="853"/>
      <c r="C116" s="855"/>
      <c r="D116" s="979" t="s">
        <v>974</v>
      </c>
      <c r="E116" s="797">
        <f>SUM(E111:E115)</f>
        <v>8570000</v>
      </c>
      <c r="F116" s="797">
        <f>SUM(F111:F115)</f>
        <v>6870000</v>
      </c>
      <c r="G116" s="797">
        <f>SUM(G111:G115)</f>
        <v>0</v>
      </c>
      <c r="H116" s="797">
        <f>SUM(H111:H115)</f>
        <v>1700000</v>
      </c>
      <c r="I116" s="797">
        <f>SUM(I111:I115)</f>
        <v>0</v>
      </c>
    </row>
    <row r="117" spans="1:9" ht="45.75" customHeight="1" thickBot="1">
      <c r="A117" s="949"/>
      <c r="B117" s="858"/>
      <c r="C117" s="860"/>
      <c r="D117" s="1334"/>
      <c r="E117" s="952"/>
      <c r="F117" s="1310"/>
      <c r="H117" s="1074"/>
      <c r="I117" s="1074"/>
    </row>
    <row r="118" spans="1:9" ht="45.75" customHeight="1" thickBot="1">
      <c r="A118" s="953"/>
      <c r="B118" s="864" t="s">
        <v>846</v>
      </c>
      <c r="C118" s="964" t="s">
        <v>847</v>
      </c>
      <c r="D118" s="1365" t="s">
        <v>975</v>
      </c>
      <c r="E118" s="1284" t="s">
        <v>849</v>
      </c>
      <c r="F118" s="1290" t="s">
        <v>1037</v>
      </c>
      <c r="G118" s="797" t="s">
        <v>1038</v>
      </c>
      <c r="H118" s="797" t="s">
        <v>1039</v>
      </c>
      <c r="I118" s="1174" t="s">
        <v>1040</v>
      </c>
    </row>
    <row r="119" spans="1:9" ht="45.75" customHeight="1">
      <c r="A119" s="954" t="s">
        <v>856</v>
      </c>
      <c r="B119" s="955" t="s">
        <v>1213</v>
      </c>
      <c r="C119" s="956" t="s">
        <v>1036</v>
      </c>
      <c r="D119" s="1332" t="s">
        <v>1214</v>
      </c>
      <c r="E119" s="889">
        <v>120000</v>
      </c>
      <c r="F119" s="1311">
        <v>120000</v>
      </c>
      <c r="G119" s="1311"/>
      <c r="H119" s="1311">
        <v>0</v>
      </c>
      <c r="I119" s="1312">
        <v>0</v>
      </c>
    </row>
    <row r="120" spans="1:9" ht="45.75" customHeight="1" thickBot="1">
      <c r="A120" s="957"/>
      <c r="B120" s="958"/>
      <c r="C120" s="960"/>
      <c r="D120" s="1335" t="s">
        <v>977</v>
      </c>
      <c r="E120" s="962">
        <f>SUM(E119:E119)</f>
        <v>120000</v>
      </c>
      <c r="F120" s="962">
        <f>SUM(F119:F119)</f>
        <v>120000</v>
      </c>
      <c r="G120" s="962">
        <f>SUM(G119:G119)</f>
        <v>0</v>
      </c>
      <c r="H120" s="962">
        <f>SUM(H119:H119)</f>
        <v>0</v>
      </c>
      <c r="I120" s="962">
        <f>SUM(I119:I119)</f>
        <v>0</v>
      </c>
    </row>
    <row r="121" spans="1:9" ht="45.75" customHeight="1" thickBot="1">
      <c r="A121" s="906"/>
      <c r="B121" s="858"/>
      <c r="C121" s="860"/>
      <c r="D121" s="1336"/>
      <c r="E121" s="862"/>
      <c r="F121" s="862"/>
      <c r="G121" s="862"/>
      <c r="H121" s="1074"/>
      <c r="I121" s="1074"/>
    </row>
    <row r="122" spans="1:9" ht="45.75" customHeight="1" thickBot="1">
      <c r="A122" s="953"/>
      <c r="B122" s="864" t="s">
        <v>846</v>
      </c>
      <c r="C122" s="964" t="s">
        <v>847</v>
      </c>
      <c r="D122" s="1365" t="s">
        <v>978</v>
      </c>
      <c r="E122" s="1284" t="s">
        <v>849</v>
      </c>
      <c r="F122" s="1290" t="s">
        <v>1037</v>
      </c>
      <c r="G122" s="797" t="s">
        <v>1038</v>
      </c>
      <c r="H122" s="797" t="s">
        <v>1039</v>
      </c>
      <c r="I122" s="1174" t="s">
        <v>1040</v>
      </c>
    </row>
    <row r="123" spans="1:9" ht="45.75" customHeight="1">
      <c r="A123" s="867"/>
      <c r="B123" s="965"/>
      <c r="C123" s="967"/>
      <c r="D123" s="968" t="s">
        <v>980</v>
      </c>
      <c r="E123" s="917"/>
      <c r="F123" s="1309"/>
      <c r="G123" s="1295"/>
      <c r="H123" s="1295"/>
      <c r="I123" s="1296"/>
    </row>
    <row r="124" spans="1:9" ht="45.75" customHeight="1">
      <c r="A124" s="806" t="s">
        <v>856</v>
      </c>
      <c r="B124" s="807" t="s">
        <v>1215</v>
      </c>
      <c r="C124" s="809" t="s">
        <v>979</v>
      </c>
      <c r="D124" s="970" t="s">
        <v>981</v>
      </c>
      <c r="E124" s="812">
        <v>510000</v>
      </c>
      <c r="F124" s="1231">
        <v>0</v>
      </c>
      <c r="G124" s="926">
        <v>0</v>
      </c>
      <c r="H124" s="926">
        <v>510000</v>
      </c>
      <c r="I124" s="1270">
        <v>0</v>
      </c>
    </row>
    <row r="125" spans="1:9" ht="45.75" customHeight="1">
      <c r="A125" s="806"/>
      <c r="C125" s="972"/>
      <c r="D125" s="973" t="s">
        <v>982</v>
      </c>
      <c r="E125" s="812">
        <v>0</v>
      </c>
      <c r="F125" s="1231"/>
      <c r="G125" s="926"/>
      <c r="H125" s="926"/>
      <c r="I125" s="1270"/>
    </row>
    <row r="126" spans="1:9" ht="60.75" customHeight="1">
      <c r="A126" s="806" t="s">
        <v>856</v>
      </c>
      <c r="B126" s="807" t="s">
        <v>1215</v>
      </c>
      <c r="C126" s="809" t="s">
        <v>979</v>
      </c>
      <c r="D126" s="970" t="s">
        <v>983</v>
      </c>
      <c r="E126" s="812">
        <v>2000000</v>
      </c>
      <c r="F126" s="1231">
        <v>0</v>
      </c>
      <c r="G126" s="926">
        <v>0</v>
      </c>
      <c r="H126" s="926">
        <v>1000000</v>
      </c>
      <c r="I126" s="1313">
        <v>1000000</v>
      </c>
    </row>
    <row r="127" spans="1:9" ht="45.75" customHeight="1">
      <c r="A127" s="806" t="s">
        <v>963</v>
      </c>
      <c r="B127" s="807" t="s">
        <v>1215</v>
      </c>
      <c r="C127" s="809" t="s">
        <v>979</v>
      </c>
      <c r="D127" s="970" t="s">
        <v>984</v>
      </c>
      <c r="E127" s="812">
        <v>550000</v>
      </c>
      <c r="F127" s="1231">
        <v>0</v>
      </c>
      <c r="G127" s="926">
        <v>550000</v>
      </c>
      <c r="H127" s="926">
        <v>0</v>
      </c>
      <c r="I127" s="1313">
        <v>0</v>
      </c>
    </row>
    <row r="128" spans="1:9" ht="45.75" customHeight="1">
      <c r="A128" s="806"/>
      <c r="B128" s="974"/>
      <c r="C128" s="972"/>
      <c r="D128" s="973" t="s">
        <v>985</v>
      </c>
      <c r="E128" s="921">
        <v>0</v>
      </c>
      <c r="F128" s="1231"/>
      <c r="G128" s="926"/>
      <c r="H128" s="926"/>
      <c r="I128" s="1270"/>
    </row>
    <row r="129" spans="1:9" ht="45.75" customHeight="1">
      <c r="A129" s="806" t="s">
        <v>856</v>
      </c>
      <c r="B129" s="807" t="s">
        <v>1215</v>
      </c>
      <c r="C129" s="809" t="s">
        <v>979</v>
      </c>
      <c r="D129" s="970" t="s">
        <v>986</v>
      </c>
      <c r="E129" s="812">
        <v>120000</v>
      </c>
      <c r="F129" s="1167">
        <v>0</v>
      </c>
      <c r="G129" s="1167">
        <v>0</v>
      </c>
      <c r="H129" s="1167">
        <v>0</v>
      </c>
      <c r="I129" s="1274">
        <v>120000</v>
      </c>
    </row>
    <row r="130" spans="1:9" ht="45.75" customHeight="1" thickBot="1">
      <c r="A130" s="822" t="s">
        <v>856</v>
      </c>
      <c r="B130" s="884" t="s">
        <v>1199</v>
      </c>
      <c r="C130" s="825" t="s">
        <v>979</v>
      </c>
      <c r="D130" s="1338" t="s">
        <v>1019</v>
      </c>
      <c r="E130" s="1275">
        <v>399852</v>
      </c>
      <c r="F130" s="1275">
        <v>399852</v>
      </c>
      <c r="G130" s="1275">
        <v>0</v>
      </c>
      <c r="H130" s="1275">
        <v>0</v>
      </c>
      <c r="I130" s="1276">
        <v>0</v>
      </c>
    </row>
    <row r="131" spans="1:9" ht="45.75" customHeight="1" thickBot="1">
      <c r="A131" s="953"/>
      <c r="B131" s="978"/>
      <c r="C131" s="855"/>
      <c r="D131" s="979" t="s">
        <v>987</v>
      </c>
      <c r="E131" s="797">
        <f>SUM(E123:E130)</f>
        <v>3579852</v>
      </c>
      <c r="F131" s="797">
        <f>SUM(F123:F130)</f>
        <v>399852</v>
      </c>
      <c r="G131" s="797">
        <f>SUM(G123:G130)</f>
        <v>550000</v>
      </c>
      <c r="H131" s="797">
        <f>SUM(H123:H130)</f>
        <v>1510000</v>
      </c>
      <c r="I131" s="797">
        <f>SUM(I123:I130)</f>
        <v>1120000</v>
      </c>
    </row>
    <row r="132" spans="1:9" ht="45.75" customHeight="1" thickBot="1">
      <c r="A132" s="906"/>
      <c r="B132" s="858"/>
      <c r="C132" s="860"/>
      <c r="D132" s="1331"/>
      <c r="E132" s="862"/>
      <c r="F132" s="862"/>
      <c r="G132" s="862"/>
      <c r="H132" s="1074"/>
      <c r="I132" s="1074"/>
    </row>
    <row r="133" spans="1:9" ht="45.75" customHeight="1" thickBot="1">
      <c r="A133" s="953"/>
      <c r="B133" s="864" t="s">
        <v>846</v>
      </c>
      <c r="C133" s="964" t="s">
        <v>847</v>
      </c>
      <c r="D133" s="1365" t="s">
        <v>988</v>
      </c>
      <c r="E133" s="1284" t="s">
        <v>849</v>
      </c>
      <c r="F133" s="1290" t="s">
        <v>1037</v>
      </c>
      <c r="G133" s="797" t="s">
        <v>1038</v>
      </c>
      <c r="H133" s="797" t="s">
        <v>1039</v>
      </c>
      <c r="I133" s="1174" t="s">
        <v>1040</v>
      </c>
    </row>
    <row r="134" spans="1:9" ht="45.75" customHeight="1">
      <c r="A134" s="867"/>
      <c r="C134" s="967"/>
      <c r="D134" s="968" t="s">
        <v>989</v>
      </c>
      <c r="E134" s="872"/>
      <c r="F134" s="1302"/>
      <c r="G134" s="917"/>
      <c r="H134" s="1295"/>
      <c r="I134" s="1296"/>
    </row>
    <row r="135" spans="1:9" ht="45.75" customHeight="1">
      <c r="A135" s="806" t="s">
        <v>963</v>
      </c>
      <c r="B135" s="807" t="s">
        <v>1003</v>
      </c>
      <c r="C135" s="809" t="s">
        <v>990</v>
      </c>
      <c r="D135" s="970" t="s">
        <v>991</v>
      </c>
      <c r="E135" s="812">
        <v>500000</v>
      </c>
      <c r="F135" s="1231">
        <v>0</v>
      </c>
      <c r="G135" s="926">
        <v>500000</v>
      </c>
      <c r="H135" s="926">
        <v>0</v>
      </c>
      <c r="I135" s="1270">
        <v>0</v>
      </c>
    </row>
    <row r="136" spans="1:9" ht="45.75" customHeight="1">
      <c r="A136" s="806" t="s">
        <v>963</v>
      </c>
      <c r="B136" s="807" t="s">
        <v>1003</v>
      </c>
      <c r="C136" s="809" t="s">
        <v>990</v>
      </c>
      <c r="D136" s="970" t="s">
        <v>992</v>
      </c>
      <c r="E136" s="812">
        <v>6000000</v>
      </c>
      <c r="F136" s="1231">
        <v>0</v>
      </c>
      <c r="G136" s="926">
        <v>4000000</v>
      </c>
      <c r="H136" s="926">
        <v>2000000</v>
      </c>
      <c r="I136" s="1270">
        <v>0</v>
      </c>
    </row>
    <row r="137" spans="1:9" ht="45.75" customHeight="1">
      <c r="A137" s="806" t="s">
        <v>963</v>
      </c>
      <c r="B137" s="807" t="s">
        <v>1003</v>
      </c>
      <c r="C137" s="809" t="s">
        <v>990</v>
      </c>
      <c r="D137" s="970" t="s">
        <v>993</v>
      </c>
      <c r="E137" s="812">
        <v>2394404.8</v>
      </c>
      <c r="F137" s="926">
        <v>0</v>
      </c>
      <c r="G137" s="926">
        <v>1874000</v>
      </c>
      <c r="H137" s="812">
        <v>0</v>
      </c>
      <c r="I137" s="1274">
        <v>520404.8</v>
      </c>
    </row>
    <row r="138" spans="1:9" ht="45.75" customHeight="1">
      <c r="A138" s="893" t="s">
        <v>963</v>
      </c>
      <c r="B138" s="982" t="s">
        <v>1003</v>
      </c>
      <c r="C138" s="900" t="s">
        <v>990</v>
      </c>
      <c r="D138" s="1353" t="s">
        <v>1024</v>
      </c>
      <c r="E138" s="1126">
        <v>126000</v>
      </c>
      <c r="F138" s="896">
        <v>0</v>
      </c>
      <c r="G138" s="896">
        <v>126000</v>
      </c>
      <c r="H138" s="896">
        <v>0</v>
      </c>
      <c r="I138" s="1299">
        <v>0</v>
      </c>
    </row>
    <row r="139" spans="1:9" ht="45.75" customHeight="1">
      <c r="A139" s="822" t="s">
        <v>963</v>
      </c>
      <c r="B139" s="884" t="s">
        <v>1199</v>
      </c>
      <c r="C139" s="825" t="s">
        <v>990</v>
      </c>
      <c r="D139" s="1338" t="s">
        <v>1024</v>
      </c>
      <c r="E139" s="829">
        <v>126000</v>
      </c>
      <c r="F139" s="829">
        <v>126000</v>
      </c>
      <c r="G139" s="1275">
        <v>0</v>
      </c>
      <c r="H139" s="1275">
        <v>0</v>
      </c>
      <c r="I139" s="1276">
        <v>0</v>
      </c>
    </row>
    <row r="140" spans="1:9" ht="45.75" customHeight="1">
      <c r="A140" s="822" t="s">
        <v>963</v>
      </c>
      <c r="B140" s="884" t="s">
        <v>1199</v>
      </c>
      <c r="C140" s="825" t="s">
        <v>990</v>
      </c>
      <c r="D140" s="1338" t="s">
        <v>992</v>
      </c>
      <c r="E140" s="829">
        <v>1972000</v>
      </c>
      <c r="F140" s="1256">
        <v>1972000</v>
      </c>
      <c r="G140" s="1275">
        <v>0</v>
      </c>
      <c r="H140" s="1275">
        <v>0</v>
      </c>
      <c r="I140" s="1276">
        <v>0</v>
      </c>
    </row>
    <row r="141" spans="1:9" ht="45.75" customHeight="1">
      <c r="A141" s="822" t="s">
        <v>963</v>
      </c>
      <c r="B141" s="884" t="s">
        <v>1199</v>
      </c>
      <c r="C141" s="825" t="s">
        <v>990</v>
      </c>
      <c r="D141" s="1338" t="s">
        <v>1018</v>
      </c>
      <c r="E141" s="829">
        <v>429000</v>
      </c>
      <c r="F141" s="1256">
        <v>429000</v>
      </c>
      <c r="G141" s="1275">
        <v>0</v>
      </c>
      <c r="H141" s="1275">
        <v>0</v>
      </c>
      <c r="I141" s="1276">
        <v>0</v>
      </c>
    </row>
    <row r="142" spans="1:9" ht="45.75" customHeight="1">
      <c r="A142" s="822" t="s">
        <v>963</v>
      </c>
      <c r="B142" s="884" t="s">
        <v>1199</v>
      </c>
      <c r="C142" s="825" t="s">
        <v>990</v>
      </c>
      <c r="D142" s="1338" t="s">
        <v>993</v>
      </c>
      <c r="E142" s="829">
        <v>1870200</v>
      </c>
      <c r="F142" s="829">
        <v>1870200</v>
      </c>
      <c r="G142" s="1275">
        <v>0</v>
      </c>
      <c r="H142" s="1275">
        <v>0</v>
      </c>
      <c r="I142" s="1276">
        <v>0</v>
      </c>
    </row>
    <row r="143" spans="1:9" ht="45.75" customHeight="1" thickBot="1">
      <c r="A143" s="987"/>
      <c r="B143" s="988"/>
      <c r="C143" s="989"/>
      <c r="D143" s="1247" t="s">
        <v>994</v>
      </c>
      <c r="E143" s="991">
        <f>SUM(E135:E142)</f>
        <v>13417604.8</v>
      </c>
      <c r="F143" s="991">
        <f>SUM(F135:F142)</f>
        <v>4397200</v>
      </c>
      <c r="G143" s="991">
        <f>SUM(G135:G142)</f>
        <v>6500000</v>
      </c>
      <c r="H143" s="991">
        <f>SUM(H135:H142)</f>
        <v>2000000</v>
      </c>
      <c r="I143" s="1314">
        <f>SUM(I135:I142)</f>
        <v>520404.8</v>
      </c>
    </row>
    <row r="144" spans="1:9" ht="45.75" customHeight="1" thickBot="1">
      <c r="A144" s="993"/>
      <c r="B144" s="994"/>
      <c r="C144" s="996"/>
      <c r="D144" s="1337" t="s">
        <v>995</v>
      </c>
      <c r="E144" s="999">
        <f>E63+E81+E98+E108+E116+E120+E131+E143</f>
        <v>72520000</v>
      </c>
      <c r="F144" s="999">
        <f>F63+F81+F98+F108+F116+F120+F131+F143</f>
        <v>24398241.89</v>
      </c>
      <c r="G144" s="999">
        <f>G63+G81+G98+G108+G116+G120+G131+G143</f>
        <v>20809683.33</v>
      </c>
      <c r="H144" s="999">
        <f>H63+H81+H98+H108+H116+H120+H131+H143</f>
        <v>17208632.939999998</v>
      </c>
      <c r="I144" s="999">
        <f>I63+I81+I98+I108+I116+I120+I131+I143</f>
        <v>10117441.84</v>
      </c>
    </row>
    <row r="145" spans="1:9" ht="76.5" customHeight="1" thickBot="1">
      <c r="A145" s="709"/>
      <c r="B145" s="1478" t="s">
        <v>1107</v>
      </c>
      <c r="C145" s="1478"/>
      <c r="D145" s="1478"/>
      <c r="E145" s="1478"/>
      <c r="F145" s="1478"/>
      <c r="G145" s="1478"/>
      <c r="H145" s="1478"/>
      <c r="I145" s="1478"/>
    </row>
    <row r="146" spans="1:9" ht="45.75" customHeight="1" thickBot="1">
      <c r="A146" s="953"/>
      <c r="B146" s="864" t="s">
        <v>846</v>
      </c>
      <c r="C146" s="795"/>
      <c r="D146" s="1354" t="s">
        <v>1100</v>
      </c>
      <c r="E146" s="1284" t="s">
        <v>849</v>
      </c>
      <c r="F146" s="1290" t="s">
        <v>1037</v>
      </c>
      <c r="G146" s="797" t="s">
        <v>1038</v>
      </c>
      <c r="H146" s="1174" t="s">
        <v>1039</v>
      </c>
      <c r="I146" s="1316" t="s">
        <v>1040</v>
      </c>
    </row>
    <row r="147" spans="1:9" ht="45.75" customHeight="1">
      <c r="A147" s="1005"/>
      <c r="B147" s="1006">
        <v>51</v>
      </c>
      <c r="C147" s="1008" t="s">
        <v>98</v>
      </c>
      <c r="D147" s="1343" t="s">
        <v>1108</v>
      </c>
      <c r="E147" s="1009">
        <f>E148</f>
        <v>143725</v>
      </c>
      <c r="F147" s="1009">
        <f>F148</f>
        <v>0</v>
      </c>
      <c r="G147" s="1009">
        <f>G148</f>
        <v>97950</v>
      </c>
      <c r="H147" s="1009">
        <f>H148</f>
        <v>45775</v>
      </c>
      <c r="I147" s="1267">
        <f>I148</f>
        <v>0</v>
      </c>
    </row>
    <row r="148" spans="1:9" ht="45.75" customHeight="1">
      <c r="A148" s="806" t="s">
        <v>963</v>
      </c>
      <c r="B148" s="1010">
        <v>51201</v>
      </c>
      <c r="C148" s="1012" t="s">
        <v>1087</v>
      </c>
      <c r="D148" s="1355" t="s">
        <v>1108</v>
      </c>
      <c r="E148" s="812">
        <v>143725</v>
      </c>
      <c r="F148" s="1269">
        <v>0</v>
      </c>
      <c r="G148" s="812">
        <v>97950</v>
      </c>
      <c r="H148" s="926">
        <v>45775</v>
      </c>
      <c r="I148" s="1270">
        <v>0</v>
      </c>
    </row>
    <row r="149" spans="1:9" ht="45.75" customHeight="1">
      <c r="A149" s="816"/>
      <c r="B149" s="844" t="s">
        <v>997</v>
      </c>
      <c r="C149" s="845" t="s">
        <v>99</v>
      </c>
      <c r="D149" s="1345" t="s">
        <v>1109</v>
      </c>
      <c r="E149" s="1017">
        <f>E150+E151+E152+E153+E154</f>
        <v>6018778</v>
      </c>
      <c r="F149" s="1271">
        <v>0</v>
      </c>
      <c r="G149" s="1272">
        <f>SUM(G150:G154)</f>
        <v>5508800</v>
      </c>
      <c r="H149" s="1272">
        <f>SUM(H150:H154)</f>
        <v>384989</v>
      </c>
      <c r="I149" s="1273">
        <f>SUM(I150:I154)</f>
        <v>124989</v>
      </c>
    </row>
    <row r="150" spans="1:9" ht="45.75" customHeight="1">
      <c r="A150" s="1018" t="s">
        <v>851</v>
      </c>
      <c r="B150" s="807" t="s">
        <v>1216</v>
      </c>
      <c r="C150" s="825" t="s">
        <v>1077</v>
      </c>
      <c r="D150" s="1338" t="s">
        <v>1101</v>
      </c>
      <c r="E150" s="812">
        <v>260000</v>
      </c>
      <c r="F150" s="1231">
        <v>0</v>
      </c>
      <c r="G150" s="926">
        <v>0</v>
      </c>
      <c r="H150" s="926">
        <v>260000</v>
      </c>
      <c r="I150" s="1270">
        <v>0</v>
      </c>
    </row>
    <row r="151" spans="1:9" ht="45.75" customHeight="1">
      <c r="A151" s="1018" t="s">
        <v>963</v>
      </c>
      <c r="B151" s="807" t="s">
        <v>1193</v>
      </c>
      <c r="C151" s="809" t="s">
        <v>1088</v>
      </c>
      <c r="D151" s="970" t="s">
        <v>1110</v>
      </c>
      <c r="E151" s="812">
        <v>80000</v>
      </c>
      <c r="F151" s="1231">
        <v>0</v>
      </c>
      <c r="G151" s="1231">
        <v>80000</v>
      </c>
      <c r="H151" s="812">
        <v>0</v>
      </c>
      <c r="I151" s="1274">
        <v>0</v>
      </c>
    </row>
    <row r="152" spans="1:9" ht="45.75" customHeight="1">
      <c r="A152" s="1018" t="s">
        <v>851</v>
      </c>
      <c r="B152" s="807" t="s">
        <v>1216</v>
      </c>
      <c r="C152" s="809" t="s">
        <v>1089</v>
      </c>
      <c r="D152" s="1347" t="s">
        <v>1111</v>
      </c>
      <c r="E152" s="812">
        <v>5160000</v>
      </c>
      <c r="F152" s="1231">
        <v>0</v>
      </c>
      <c r="G152" s="926">
        <v>5160000</v>
      </c>
      <c r="H152" s="926">
        <v>0</v>
      </c>
      <c r="I152" s="1270">
        <v>0</v>
      </c>
    </row>
    <row r="153" spans="1:9" ht="45.75" customHeight="1">
      <c r="A153" s="1022" t="s">
        <v>963</v>
      </c>
      <c r="B153" s="1023">
        <v>53297</v>
      </c>
      <c r="C153" s="825" t="s">
        <v>1090</v>
      </c>
      <c r="D153" s="1328" t="s">
        <v>1102</v>
      </c>
      <c r="E153" s="829">
        <v>268800</v>
      </c>
      <c r="F153" s="829">
        <v>0</v>
      </c>
      <c r="G153" s="1275">
        <v>268800</v>
      </c>
      <c r="H153" s="1275">
        <v>0</v>
      </c>
      <c r="I153" s="1276">
        <v>0</v>
      </c>
    </row>
    <row r="154" spans="1:9" ht="45.75" customHeight="1">
      <c r="A154" s="1022" t="s">
        <v>963</v>
      </c>
      <c r="B154" s="1023">
        <v>53390</v>
      </c>
      <c r="C154" s="825" t="s">
        <v>1091</v>
      </c>
      <c r="D154" s="1338" t="s">
        <v>1103</v>
      </c>
      <c r="E154" s="829">
        <v>249978</v>
      </c>
      <c r="F154" s="829">
        <v>0</v>
      </c>
      <c r="G154" s="1275">
        <v>0</v>
      </c>
      <c r="H154" s="1275">
        <v>124989</v>
      </c>
      <c r="I154" s="1276">
        <v>124989</v>
      </c>
    </row>
    <row r="155" spans="1:9" ht="45.75" customHeight="1">
      <c r="A155" s="1026"/>
      <c r="B155" s="839"/>
      <c r="C155" s="845" t="s">
        <v>100</v>
      </c>
      <c r="D155" s="1356" t="s">
        <v>1092</v>
      </c>
      <c r="E155" s="842">
        <f>E156+E157</f>
        <v>923000</v>
      </c>
      <c r="F155" s="842">
        <f>F156+F157</f>
        <v>0</v>
      </c>
      <c r="G155" s="842">
        <f>G156+G157</f>
        <v>0</v>
      </c>
      <c r="H155" s="842">
        <f>H156+H157</f>
        <v>0</v>
      </c>
      <c r="I155" s="1277">
        <f>I156+I157</f>
        <v>923000</v>
      </c>
    </row>
    <row r="156" spans="1:9" ht="55.5" customHeight="1">
      <c r="A156" s="1022" t="s">
        <v>963</v>
      </c>
      <c r="B156" s="1023">
        <v>550923</v>
      </c>
      <c r="C156" s="825" t="s">
        <v>1078</v>
      </c>
      <c r="D156" s="1346" t="s">
        <v>1112</v>
      </c>
      <c r="E156" s="829">
        <v>600000</v>
      </c>
      <c r="F156" s="829">
        <v>0</v>
      </c>
      <c r="G156" s="1275">
        <v>0</v>
      </c>
      <c r="H156" s="1275">
        <v>0</v>
      </c>
      <c r="I156" s="1276">
        <v>600000</v>
      </c>
    </row>
    <row r="157" spans="1:9" ht="54.75" customHeight="1">
      <c r="A157" s="1022" t="s">
        <v>963</v>
      </c>
      <c r="B157" s="1023">
        <v>550922</v>
      </c>
      <c r="C157" s="825" t="s">
        <v>1079</v>
      </c>
      <c r="D157" s="1346" t="s">
        <v>1113</v>
      </c>
      <c r="E157" s="829">
        <v>323000</v>
      </c>
      <c r="F157" s="1256">
        <v>0</v>
      </c>
      <c r="G157" s="1275">
        <v>0</v>
      </c>
      <c r="H157" s="1275">
        <v>0</v>
      </c>
      <c r="I157" s="1276">
        <v>323000</v>
      </c>
    </row>
    <row r="158" spans="1:9" ht="45.75" customHeight="1">
      <c r="A158" s="1026"/>
      <c r="B158" s="839"/>
      <c r="C158" s="845" t="s">
        <v>101</v>
      </c>
      <c r="D158" s="1356" t="s">
        <v>1114</v>
      </c>
      <c r="E158" s="842">
        <f>E159+E160</f>
        <v>273000</v>
      </c>
      <c r="F158" s="821">
        <f>F159+F160</f>
        <v>0</v>
      </c>
      <c r="G158" s="821">
        <f>G159+G160</f>
        <v>0</v>
      </c>
      <c r="H158" s="821">
        <f>H159+H160</f>
        <v>91500</v>
      </c>
      <c r="I158" s="1278">
        <f>I159+I160</f>
        <v>181500</v>
      </c>
    </row>
    <row r="159" spans="1:9" ht="45.75" customHeight="1">
      <c r="A159" s="1022" t="s">
        <v>963</v>
      </c>
      <c r="B159" s="1023">
        <v>5310</v>
      </c>
      <c r="C159" s="825" t="s">
        <v>186</v>
      </c>
      <c r="D159" s="1357" t="s">
        <v>1104</v>
      </c>
      <c r="E159" s="829">
        <v>183000</v>
      </c>
      <c r="F159" s="1256">
        <v>0</v>
      </c>
      <c r="G159" s="1275">
        <v>0</v>
      </c>
      <c r="H159" s="1275">
        <v>91500</v>
      </c>
      <c r="I159" s="1276">
        <v>91500</v>
      </c>
    </row>
    <row r="160" spans="1:9" ht="45.75" customHeight="1">
      <c r="A160" s="1022" t="s">
        <v>963</v>
      </c>
      <c r="B160" s="1023">
        <v>5</v>
      </c>
      <c r="C160" s="825" t="s">
        <v>188</v>
      </c>
      <c r="D160" s="1357" t="s">
        <v>1116</v>
      </c>
      <c r="E160" s="829">
        <v>90000</v>
      </c>
      <c r="F160" s="1256">
        <v>0</v>
      </c>
      <c r="G160" s="1275">
        <v>0</v>
      </c>
      <c r="H160" s="1275">
        <v>0</v>
      </c>
      <c r="I160" s="1276">
        <v>90000</v>
      </c>
    </row>
    <row r="161" spans="1:9" s="709" customFormat="1" ht="45.75" customHeight="1" thickBot="1">
      <c r="A161" s="1034"/>
      <c r="B161" s="958"/>
      <c r="C161" s="960"/>
      <c r="D161" s="1335" t="s">
        <v>936</v>
      </c>
      <c r="E161" s="962">
        <f>E158+E155+E149+E147</f>
        <v>7358503</v>
      </c>
      <c r="F161" s="962">
        <f>F158+F155+F149+F147</f>
        <v>0</v>
      </c>
      <c r="G161" s="962">
        <f>G158+G155+G149+G147</f>
        <v>5606750</v>
      </c>
      <c r="H161" s="962">
        <f>H158+H155+H149+H147</f>
        <v>522264</v>
      </c>
      <c r="I161" s="1279">
        <f>I158+I155+I149+I147</f>
        <v>1229489</v>
      </c>
    </row>
    <row r="162" spans="1:9" ht="45.75" customHeight="1" thickBot="1">
      <c r="A162" s="1035"/>
      <c r="B162" s="1000"/>
      <c r="C162" s="1002"/>
      <c r="D162" s="1339"/>
      <c r="E162" s="1036"/>
      <c r="F162" s="1036"/>
      <c r="G162" s="1036"/>
      <c r="H162" s="1036"/>
      <c r="I162" s="1036"/>
    </row>
    <row r="163" spans="1:9" ht="45.75" customHeight="1">
      <c r="A163" s="1037"/>
      <c r="B163" s="1038" t="s">
        <v>846</v>
      </c>
      <c r="C163" s="1040"/>
      <c r="D163" s="1358" t="s">
        <v>1105</v>
      </c>
      <c r="E163" s="1042" t="s">
        <v>849</v>
      </c>
      <c r="F163" s="1280" t="s">
        <v>1037</v>
      </c>
      <c r="G163" s="1041" t="s">
        <v>1038</v>
      </c>
      <c r="H163" s="1041" t="s">
        <v>1039</v>
      </c>
      <c r="I163" s="1281" t="s">
        <v>1040</v>
      </c>
    </row>
    <row r="164" spans="1:9" ht="45.75" customHeight="1">
      <c r="A164" s="816"/>
      <c r="B164" s="839"/>
      <c r="C164" s="1043" t="s">
        <v>98</v>
      </c>
      <c r="D164" s="1345" t="s">
        <v>1076</v>
      </c>
      <c r="E164" s="1044">
        <f>E165</f>
        <v>357500</v>
      </c>
      <c r="F164" s="1044">
        <f>F165</f>
        <v>0</v>
      </c>
      <c r="G164" s="1044">
        <f>G165</f>
        <v>120000</v>
      </c>
      <c r="H164" s="1044">
        <f>H165</f>
        <v>120000</v>
      </c>
      <c r="I164" s="1322">
        <f>I165</f>
        <v>117500</v>
      </c>
    </row>
    <row r="165" spans="1:9" ht="45.75" customHeight="1">
      <c r="A165" s="806" t="s">
        <v>856</v>
      </c>
      <c r="B165" s="1045">
        <v>55060</v>
      </c>
      <c r="C165" s="1046" t="s">
        <v>1087</v>
      </c>
      <c r="D165" s="970" t="s">
        <v>1106</v>
      </c>
      <c r="E165" s="812">
        <v>357500</v>
      </c>
      <c r="F165" s="1269">
        <v>0</v>
      </c>
      <c r="G165" s="812">
        <v>120000</v>
      </c>
      <c r="H165" s="926">
        <v>120000</v>
      </c>
      <c r="I165" s="1270">
        <f>E165-G165-H165</f>
        <v>117500</v>
      </c>
    </row>
    <row r="166" spans="1:9" ht="45.75" customHeight="1">
      <c r="A166" s="816"/>
      <c r="B166" s="844"/>
      <c r="C166" s="845" t="s">
        <v>99</v>
      </c>
      <c r="D166" s="1345" t="s">
        <v>1117</v>
      </c>
      <c r="E166" s="804">
        <f>E167+E168</f>
        <v>97090</v>
      </c>
      <c r="F166" s="804">
        <f>F167+F168</f>
        <v>0</v>
      </c>
      <c r="G166" s="804">
        <f>G167+G168</f>
        <v>0</v>
      </c>
      <c r="H166" s="804">
        <f>H167+H168</f>
        <v>49510</v>
      </c>
      <c r="I166" s="1124">
        <f>I167+I168</f>
        <v>47580</v>
      </c>
    </row>
    <row r="167" spans="1:9" ht="45.75" customHeight="1">
      <c r="A167" s="806" t="s">
        <v>856</v>
      </c>
      <c r="B167" s="807" t="s">
        <v>1217</v>
      </c>
      <c r="C167" s="809" t="s">
        <v>1077</v>
      </c>
      <c r="D167" s="970" t="s">
        <v>1108</v>
      </c>
      <c r="E167" s="812">
        <v>49510</v>
      </c>
      <c r="F167" s="1231">
        <v>0</v>
      </c>
      <c r="G167" s="926">
        <v>0</v>
      </c>
      <c r="H167" s="926">
        <v>49510</v>
      </c>
      <c r="I167" s="1270">
        <v>0</v>
      </c>
    </row>
    <row r="168" spans="1:9" ht="45.75" customHeight="1">
      <c r="A168" s="806" t="s">
        <v>856</v>
      </c>
      <c r="B168" s="807" t="s">
        <v>1218</v>
      </c>
      <c r="C168" s="809" t="s">
        <v>1088</v>
      </c>
      <c r="D168" s="970" t="s">
        <v>1118</v>
      </c>
      <c r="E168" s="812">
        <v>47580</v>
      </c>
      <c r="F168" s="1231">
        <v>0</v>
      </c>
      <c r="G168" s="926">
        <v>0</v>
      </c>
      <c r="H168" s="812">
        <v>0</v>
      </c>
      <c r="I168" s="1274">
        <v>47580</v>
      </c>
    </row>
    <row r="169" spans="1:9" s="718" customFormat="1" ht="45.75" customHeight="1">
      <c r="A169" s="816"/>
      <c r="B169" s="844"/>
      <c r="C169" s="845" t="s">
        <v>100</v>
      </c>
      <c r="D169" s="1356" t="s">
        <v>850</v>
      </c>
      <c r="E169" s="842">
        <f>E170</f>
        <v>80000</v>
      </c>
      <c r="F169" s="842">
        <f>F170</f>
        <v>0</v>
      </c>
      <c r="G169" s="842">
        <f>G170</f>
        <v>80000</v>
      </c>
      <c r="H169" s="842">
        <f>H170</f>
        <v>0</v>
      </c>
      <c r="I169" s="1277">
        <f>I170</f>
        <v>0</v>
      </c>
    </row>
    <row r="170" spans="1:9" ht="45.75" customHeight="1">
      <c r="A170" s="822" t="s">
        <v>851</v>
      </c>
      <c r="B170" s="1048" t="s">
        <v>1219</v>
      </c>
      <c r="C170" s="825" t="s">
        <v>1078</v>
      </c>
      <c r="D170" s="1346" t="s">
        <v>1075</v>
      </c>
      <c r="E170" s="829">
        <v>80000</v>
      </c>
      <c r="F170" s="829">
        <v>0</v>
      </c>
      <c r="G170" s="1275">
        <v>80000</v>
      </c>
      <c r="H170" s="1275">
        <v>0</v>
      </c>
      <c r="I170" s="1276">
        <v>0</v>
      </c>
    </row>
    <row r="171" spans="1:9" ht="45.75" customHeight="1">
      <c r="A171" s="816"/>
      <c r="B171" s="839"/>
      <c r="C171" s="845" t="s">
        <v>101</v>
      </c>
      <c r="D171" s="1345" t="s">
        <v>1119</v>
      </c>
      <c r="E171" s="842">
        <f>E172+E173+E174</f>
        <v>900000</v>
      </c>
      <c r="F171" s="842">
        <f>F172+F173+F174</f>
        <v>0</v>
      </c>
      <c r="G171" s="842">
        <f>G172+G173+G174</f>
        <v>800000</v>
      </c>
      <c r="H171" s="842">
        <f>H172+H173+H174</f>
        <v>100000</v>
      </c>
      <c r="I171" s="1282">
        <v>0</v>
      </c>
    </row>
    <row r="172" spans="1:9" ht="45.75" customHeight="1">
      <c r="A172" s="822" t="s">
        <v>856</v>
      </c>
      <c r="B172" s="1023">
        <v>53290</v>
      </c>
      <c r="C172" s="825" t="s">
        <v>1115</v>
      </c>
      <c r="D172" s="1346" t="s">
        <v>1120</v>
      </c>
      <c r="E172" s="829">
        <v>100000</v>
      </c>
      <c r="F172" s="829">
        <v>0</v>
      </c>
      <c r="G172" s="829">
        <v>0</v>
      </c>
      <c r="H172" s="1275">
        <v>100000</v>
      </c>
      <c r="I172" s="1276">
        <v>0</v>
      </c>
    </row>
    <row r="173" spans="1:9" ht="45.75" customHeight="1">
      <c r="A173" s="822" t="s">
        <v>856</v>
      </c>
      <c r="B173" s="1023">
        <v>53290</v>
      </c>
      <c r="C173" s="825" t="s">
        <v>188</v>
      </c>
      <c r="D173" s="1346" t="s">
        <v>1080</v>
      </c>
      <c r="E173" s="829">
        <v>650000</v>
      </c>
      <c r="F173" s="829">
        <v>0</v>
      </c>
      <c r="G173" s="1275">
        <v>650000</v>
      </c>
      <c r="H173" s="1275">
        <v>0</v>
      </c>
      <c r="I173" s="1276">
        <v>0</v>
      </c>
    </row>
    <row r="174" spans="1:9" ht="45.75" customHeight="1">
      <c r="A174" s="822" t="s">
        <v>856</v>
      </c>
      <c r="B174" s="1023">
        <v>53290</v>
      </c>
      <c r="C174" s="825" t="s">
        <v>1081</v>
      </c>
      <c r="D174" s="1346" t="s">
        <v>1082</v>
      </c>
      <c r="E174" s="829">
        <v>150000</v>
      </c>
      <c r="F174" s="829">
        <v>0</v>
      </c>
      <c r="G174" s="1275">
        <v>150000</v>
      </c>
      <c r="H174" s="1275">
        <v>0</v>
      </c>
      <c r="I174" s="1276">
        <v>0</v>
      </c>
    </row>
    <row r="175" spans="1:9" ht="45.75" customHeight="1">
      <c r="A175" s="816"/>
      <c r="B175" s="839"/>
      <c r="C175" s="845" t="s">
        <v>102</v>
      </c>
      <c r="D175" s="1359" t="s">
        <v>1121</v>
      </c>
      <c r="E175" s="842">
        <f>E176</f>
        <v>252638</v>
      </c>
      <c r="F175" s="821">
        <f>F176</f>
        <v>0</v>
      </c>
      <c r="G175" s="821">
        <f>G176</f>
        <v>126319</v>
      </c>
      <c r="H175" s="821">
        <f>H176</f>
        <v>0</v>
      </c>
      <c r="I175" s="1278">
        <f>I176</f>
        <v>126319</v>
      </c>
    </row>
    <row r="176" spans="1:9" ht="45.75" customHeight="1">
      <c r="A176" s="822" t="s">
        <v>856</v>
      </c>
      <c r="B176" s="1023">
        <v>53290</v>
      </c>
      <c r="C176" s="825" t="s">
        <v>1122</v>
      </c>
      <c r="D176" s="1357" t="s">
        <v>1083</v>
      </c>
      <c r="E176" s="829">
        <v>252638</v>
      </c>
      <c r="F176" s="1256">
        <v>0</v>
      </c>
      <c r="G176" s="1275">
        <f>E176/2</f>
        <v>126319</v>
      </c>
      <c r="H176" s="1275">
        <v>0</v>
      </c>
      <c r="I176" s="1276">
        <v>126319</v>
      </c>
    </row>
    <row r="177" spans="1:9" ht="45.75" customHeight="1">
      <c r="A177" s="816"/>
      <c r="B177" s="839"/>
      <c r="C177" s="845" t="s">
        <v>103</v>
      </c>
      <c r="D177" s="1359" t="s">
        <v>1114</v>
      </c>
      <c r="E177" s="842">
        <f>E178+E179</f>
        <v>162500</v>
      </c>
      <c r="F177" s="821">
        <f>F178+F179</f>
        <v>0</v>
      </c>
      <c r="G177" s="821">
        <f>G178+G179</f>
        <v>31250</v>
      </c>
      <c r="H177" s="821">
        <f>H178+H179</f>
        <v>100000</v>
      </c>
      <c r="I177" s="1278">
        <f>I178+I179</f>
        <v>31250</v>
      </c>
    </row>
    <row r="178" spans="1:9" ht="45.75" customHeight="1">
      <c r="A178" s="822" t="s">
        <v>856</v>
      </c>
      <c r="B178" s="1023">
        <v>5359</v>
      </c>
      <c r="C178" s="825" t="s">
        <v>1084</v>
      </c>
      <c r="D178" s="1357" t="s">
        <v>1123</v>
      </c>
      <c r="E178" s="829">
        <v>100000</v>
      </c>
      <c r="F178" s="1323">
        <v>0</v>
      </c>
      <c r="G178" s="1256">
        <v>0</v>
      </c>
      <c r="H178" s="1275">
        <v>100000</v>
      </c>
      <c r="I178" s="1276">
        <v>0</v>
      </c>
    </row>
    <row r="179" spans="1:9" ht="45.75" customHeight="1">
      <c r="A179" s="822" t="s">
        <v>856</v>
      </c>
      <c r="B179" s="1023">
        <v>5310</v>
      </c>
      <c r="C179" s="825" t="s">
        <v>1085</v>
      </c>
      <c r="D179" s="1357" t="s">
        <v>1086</v>
      </c>
      <c r="E179" s="829">
        <v>62500</v>
      </c>
      <c r="F179" s="1256">
        <v>0</v>
      </c>
      <c r="G179" s="1275">
        <v>31250</v>
      </c>
      <c r="H179" s="1275">
        <v>0</v>
      </c>
      <c r="I179" s="1276">
        <v>31250</v>
      </c>
    </row>
    <row r="180" spans="1:9" ht="45.75" customHeight="1" thickBot="1">
      <c r="A180" s="957"/>
      <c r="B180" s="958"/>
      <c r="C180" s="960"/>
      <c r="D180" s="1335" t="s">
        <v>945</v>
      </c>
      <c r="E180" s="962">
        <f>E177+E175+E171+E169+E166+E164</f>
        <v>1849728</v>
      </c>
      <c r="F180" s="962">
        <f>F177+F175+F171+F169+F166+F164</f>
        <v>0</v>
      </c>
      <c r="G180" s="962">
        <f>G177+G175+G171+G169+G166+G164</f>
        <v>1157569</v>
      </c>
      <c r="H180" s="962">
        <f>H177+H175+H171+H169+H166+H164</f>
        <v>369510</v>
      </c>
      <c r="I180" s="1279">
        <f>I177+I175+I171+I169+I166+I164</f>
        <v>322649</v>
      </c>
    </row>
    <row r="181" spans="1:7" ht="45.75" customHeight="1" thickBot="1">
      <c r="A181" s="1053"/>
      <c r="B181" s="1054"/>
      <c r="C181" s="1002"/>
      <c r="D181" s="1339"/>
      <c r="E181" s="1057"/>
      <c r="F181" s="1057"/>
      <c r="G181" s="1057"/>
    </row>
    <row r="182" spans="1:9" ht="45.75" customHeight="1" thickBot="1">
      <c r="A182" s="953"/>
      <c r="B182" s="978"/>
      <c r="C182" s="855"/>
      <c r="D182" s="979" t="s">
        <v>1124</v>
      </c>
      <c r="E182" s="1059">
        <f>E180+E161</f>
        <v>9208231</v>
      </c>
      <c r="F182" s="1059">
        <f>F180+F161</f>
        <v>0</v>
      </c>
      <c r="G182" s="1059">
        <f>G180+G161</f>
        <v>6764319</v>
      </c>
      <c r="H182" s="1059">
        <f>H180+H161</f>
        <v>891774</v>
      </c>
      <c r="I182" s="1324">
        <f>I180+I161</f>
        <v>1552138</v>
      </c>
    </row>
    <row r="183" spans="1:7" ht="45.75" customHeight="1" thickBot="1">
      <c r="A183" s="1053"/>
      <c r="B183" s="1054"/>
      <c r="C183" s="1002"/>
      <c r="D183" s="1339"/>
      <c r="E183" s="1057"/>
      <c r="F183" s="1057"/>
      <c r="G183" s="1057"/>
    </row>
    <row r="184" spans="1:9" ht="45.75" customHeight="1" thickBot="1">
      <c r="A184" s="1061"/>
      <c r="B184" s="1062"/>
      <c r="C184" s="1064"/>
      <c r="D184" s="1360" t="s">
        <v>1125</v>
      </c>
      <c r="E184" s="1287">
        <f>E182+E144</f>
        <v>81728231</v>
      </c>
      <c r="F184" s="1287">
        <f>F182+F144</f>
        <v>24398241.89</v>
      </c>
      <c r="G184" s="1287">
        <f>G182+G144</f>
        <v>27574002.33</v>
      </c>
      <c r="H184" s="1287">
        <f>H182+H144</f>
        <v>18100406.939999998</v>
      </c>
      <c r="I184" s="1325">
        <f>I182+I144</f>
        <v>11669579.84</v>
      </c>
    </row>
    <row r="185" spans="1:9" ht="45.75" customHeight="1">
      <c r="A185" s="1035"/>
      <c r="B185" s="1000"/>
      <c r="C185" s="1002"/>
      <c r="D185" s="1340"/>
      <c r="E185" s="1036"/>
      <c r="F185" s="1036"/>
      <c r="G185" s="1036"/>
      <c r="H185" s="1036"/>
      <c r="I185" s="1036"/>
    </row>
    <row r="186" spans="1:7" ht="45.75" customHeight="1">
      <c r="A186" s="785"/>
      <c r="B186" s="786"/>
      <c r="C186" s="788"/>
      <c r="D186" s="1341"/>
      <c r="E186" s="791"/>
      <c r="G186" s="1057"/>
    </row>
    <row r="187" spans="1:7" ht="45.75" customHeight="1">
      <c r="A187" s="785"/>
      <c r="B187" s="786"/>
      <c r="C187" s="788"/>
      <c r="D187" s="1341"/>
      <c r="E187" s="791"/>
      <c r="G187" s="1057"/>
    </row>
    <row r="188" spans="1:7" ht="45.75" customHeight="1">
      <c r="A188" s="785"/>
      <c r="B188" s="786"/>
      <c r="C188" s="788"/>
      <c r="D188" s="1341"/>
      <c r="E188" s="791"/>
      <c r="G188" s="1057"/>
    </row>
    <row r="189" spans="1:7" ht="45.75" customHeight="1">
      <c r="A189" s="785"/>
      <c r="B189" s="786"/>
      <c r="C189" s="788"/>
      <c r="D189" s="1341"/>
      <c r="E189" s="791"/>
      <c r="G189" s="1057"/>
    </row>
    <row r="190" spans="1:7" ht="45.75" customHeight="1">
      <c r="A190" s="785"/>
      <c r="B190" s="786"/>
      <c r="C190" s="788"/>
      <c r="D190" s="1341"/>
      <c r="E190" s="791"/>
      <c r="G190" s="1057"/>
    </row>
    <row r="191" spans="1:7" ht="45.75" customHeight="1">
      <c r="A191" s="785"/>
      <c r="B191" s="786"/>
      <c r="C191" s="788"/>
      <c r="D191" s="1341"/>
      <c r="E191" s="791"/>
      <c r="G191" s="1057"/>
    </row>
    <row r="192" spans="1:7" ht="45.75" customHeight="1">
      <c r="A192" s="785"/>
      <c r="B192" s="786"/>
      <c r="C192" s="788"/>
      <c r="D192" s="1341"/>
      <c r="E192" s="791"/>
      <c r="G192" s="1057"/>
    </row>
    <row r="193" spans="1:7" ht="45.75" customHeight="1">
      <c r="A193" s="785"/>
      <c r="B193" s="786"/>
      <c r="C193" s="788"/>
      <c r="D193" s="1341"/>
      <c r="E193" s="791"/>
      <c r="G193" s="1057"/>
    </row>
    <row r="194" spans="1:7" ht="45.75" customHeight="1">
      <c r="A194" s="785"/>
      <c r="B194" s="786"/>
      <c r="C194" s="788"/>
      <c r="D194" s="1341"/>
      <c r="E194" s="791"/>
      <c r="G194" s="1057"/>
    </row>
    <row r="195" spans="1:7" ht="45.75" customHeight="1">
      <c r="A195" s="785"/>
      <c r="B195" s="786"/>
      <c r="C195" s="788"/>
      <c r="D195" s="1341"/>
      <c r="E195" s="791"/>
      <c r="G195" s="1057"/>
    </row>
    <row r="196" spans="1:7" ht="45.75" customHeight="1">
      <c r="A196" s="785"/>
      <c r="B196" s="786"/>
      <c r="C196" s="788"/>
      <c r="D196" s="1341"/>
      <c r="E196" s="791"/>
      <c r="G196" s="1057"/>
    </row>
    <row r="197" spans="1:7" ht="45.75" customHeight="1">
      <c r="A197" s="785"/>
      <c r="B197" s="786"/>
      <c r="C197" s="788"/>
      <c r="D197" s="1341"/>
      <c r="E197" s="791"/>
      <c r="G197" s="1057"/>
    </row>
    <row r="198" spans="1:7" ht="45.75" customHeight="1">
      <c r="A198" s="785"/>
      <c r="B198" s="786"/>
      <c r="C198" s="788"/>
      <c r="D198" s="1341"/>
      <c r="E198" s="791"/>
      <c r="G198" s="1057"/>
    </row>
    <row r="199" spans="1:7" ht="45.75" customHeight="1">
      <c r="A199" s="785"/>
      <c r="B199" s="786"/>
      <c r="C199" s="788"/>
      <c r="D199" s="1341"/>
      <c r="E199" s="791"/>
      <c r="G199" s="1057"/>
    </row>
    <row r="200" spans="1:7" ht="45.75" customHeight="1">
      <c r="A200" s="785"/>
      <c r="B200" s="786"/>
      <c r="C200" s="788"/>
      <c r="D200" s="1341"/>
      <c r="E200" s="791"/>
      <c r="G200" s="1057"/>
    </row>
    <row r="201" spans="1:7" ht="45.75" customHeight="1">
      <c r="A201" s="785"/>
      <c r="B201" s="786"/>
      <c r="C201" s="788"/>
      <c r="D201" s="1341"/>
      <c r="E201" s="791"/>
      <c r="G201" s="1057"/>
    </row>
    <row r="202" spans="1:7" ht="45.75" customHeight="1">
      <c r="A202" s="785"/>
      <c r="B202" s="786"/>
      <c r="C202" s="788"/>
      <c r="D202" s="1341"/>
      <c r="E202" s="791"/>
      <c r="G202" s="1057"/>
    </row>
    <row r="203" spans="1:7" ht="45.75" customHeight="1">
      <c r="A203" s="785"/>
      <c r="B203" s="786"/>
      <c r="C203" s="788"/>
      <c r="D203" s="1341"/>
      <c r="E203" s="791"/>
      <c r="G203" s="1057"/>
    </row>
    <row r="204" spans="1:7" ht="45.75" customHeight="1">
      <c r="A204" s="785"/>
      <c r="B204" s="786"/>
      <c r="C204" s="788"/>
      <c r="D204" s="1341"/>
      <c r="E204" s="791"/>
      <c r="G204" s="1057"/>
    </row>
    <row r="205" spans="1:7" ht="45.75" customHeight="1">
      <c r="A205" s="785"/>
      <c r="B205" s="786"/>
      <c r="C205" s="788"/>
      <c r="D205" s="1341"/>
      <c r="E205" s="791"/>
      <c r="G205" s="1057"/>
    </row>
    <row r="206" spans="1:7" ht="45.75" customHeight="1">
      <c r="A206" s="785"/>
      <c r="B206" s="786"/>
      <c r="C206" s="788"/>
      <c r="D206" s="1341"/>
      <c r="E206" s="791"/>
      <c r="G206" s="1057"/>
    </row>
    <row r="207" spans="1:7" ht="45.75" customHeight="1">
      <c r="A207" s="785"/>
      <c r="B207" s="786"/>
      <c r="C207" s="788"/>
      <c r="D207" s="1341"/>
      <c r="E207" s="791"/>
      <c r="G207" s="1057"/>
    </row>
    <row r="208" spans="1:7" ht="45.75" customHeight="1">
      <c r="A208" s="785"/>
      <c r="B208" s="786"/>
      <c r="C208" s="788"/>
      <c r="D208" s="1341"/>
      <c r="E208" s="791"/>
      <c r="G208" s="1057"/>
    </row>
    <row r="209" spans="1:7" ht="45.75" customHeight="1">
      <c r="A209" s="785"/>
      <c r="B209" s="786"/>
      <c r="C209" s="788"/>
      <c r="D209" s="1341"/>
      <c r="E209" s="791"/>
      <c r="G209" s="1057"/>
    </row>
    <row r="210" spans="1:7" ht="45.75" customHeight="1">
      <c r="A210" s="785"/>
      <c r="B210" s="786"/>
      <c r="C210" s="788"/>
      <c r="D210" s="1341"/>
      <c r="E210" s="791"/>
      <c r="G210" s="1057"/>
    </row>
    <row r="211" spans="1:7" ht="45.75" customHeight="1">
      <c r="A211" s="785"/>
      <c r="B211" s="786"/>
      <c r="C211" s="788"/>
      <c r="D211" s="1341"/>
      <c r="E211" s="791"/>
      <c r="G211" s="1057"/>
    </row>
    <row r="212" spans="1:7" ht="45.75" customHeight="1">
      <c r="A212" s="785"/>
      <c r="B212" s="786"/>
      <c r="C212" s="788"/>
      <c r="D212" s="1341"/>
      <c r="E212" s="791"/>
      <c r="G212" s="1057"/>
    </row>
    <row r="213" spans="1:7" ht="45.75" customHeight="1">
      <c r="A213" s="785"/>
      <c r="B213" s="786"/>
      <c r="C213" s="788"/>
      <c r="D213" s="1341"/>
      <c r="E213" s="791"/>
      <c r="G213" s="1057"/>
    </row>
    <row r="214" spans="1:7" ht="45.75" customHeight="1">
      <c r="A214" s="785"/>
      <c r="B214" s="786"/>
      <c r="C214" s="788"/>
      <c r="D214" s="1341"/>
      <c r="E214" s="791"/>
      <c r="G214" s="1057"/>
    </row>
    <row r="215" spans="1:7" ht="45.75" customHeight="1">
      <c r="A215" s="785"/>
      <c r="B215" s="786"/>
      <c r="C215" s="788"/>
      <c r="D215" s="1341"/>
      <c r="E215" s="791"/>
      <c r="G215" s="1057"/>
    </row>
    <row r="216" spans="1:7" ht="45.75" customHeight="1">
      <c r="A216" s="785"/>
      <c r="B216" s="786"/>
      <c r="C216" s="788"/>
      <c r="D216" s="1341"/>
      <c r="E216" s="791"/>
      <c r="G216" s="1057"/>
    </row>
    <row r="217" spans="1:7" ht="45.75" customHeight="1">
      <c r="A217" s="785"/>
      <c r="B217" s="786"/>
      <c r="C217" s="788"/>
      <c r="D217" s="1341"/>
      <c r="E217" s="791"/>
      <c r="G217" s="1057"/>
    </row>
    <row r="218" spans="1:7" ht="45.75" customHeight="1">
      <c r="A218" s="785"/>
      <c r="B218" s="786"/>
      <c r="C218" s="788"/>
      <c r="D218" s="1341"/>
      <c r="E218" s="791"/>
      <c r="G218" s="1057"/>
    </row>
    <row r="219" spans="1:7" ht="45.75" customHeight="1">
      <c r="A219" s="785"/>
      <c r="B219" s="786"/>
      <c r="C219" s="788"/>
      <c r="D219" s="1341"/>
      <c r="E219" s="791"/>
      <c r="G219" s="1057"/>
    </row>
    <row r="220" spans="1:7" ht="45.75" customHeight="1">
      <c r="A220" s="785"/>
      <c r="B220" s="786"/>
      <c r="C220" s="788"/>
      <c r="D220" s="1341"/>
      <c r="E220" s="791"/>
      <c r="G220" s="1057"/>
    </row>
    <row r="221" spans="1:7" ht="45.75" customHeight="1">
      <c r="A221" s="785"/>
      <c r="B221" s="786"/>
      <c r="C221" s="788"/>
      <c r="D221" s="1341"/>
      <c r="E221" s="791"/>
      <c r="G221" s="1057"/>
    </row>
    <row r="222" spans="1:7" ht="45.75" customHeight="1">
      <c r="A222" s="785"/>
      <c r="B222" s="786"/>
      <c r="C222" s="788"/>
      <c r="D222" s="1341"/>
      <c r="E222" s="791"/>
      <c r="G222" s="1057"/>
    </row>
    <row r="223" spans="1:7" ht="45.75" customHeight="1">
      <c r="A223" s="785"/>
      <c r="B223" s="786"/>
      <c r="C223" s="788"/>
      <c r="D223" s="1341"/>
      <c r="E223" s="791"/>
      <c r="G223" s="1057"/>
    </row>
    <row r="224" spans="1:7" ht="45.75" customHeight="1">
      <c r="A224" s="785"/>
      <c r="B224" s="786"/>
      <c r="C224" s="788"/>
      <c r="D224" s="1341"/>
      <c r="E224" s="791"/>
      <c r="G224" s="1057"/>
    </row>
    <row r="225" spans="1:7" ht="45.75" customHeight="1">
      <c r="A225" s="785"/>
      <c r="B225" s="786"/>
      <c r="C225" s="788"/>
      <c r="D225" s="1341"/>
      <c r="E225" s="791"/>
      <c r="G225" s="1057"/>
    </row>
    <row r="226" spans="1:7" ht="45.75" customHeight="1">
      <c r="A226" s="785"/>
      <c r="B226" s="786"/>
      <c r="C226" s="788"/>
      <c r="D226" s="1341"/>
      <c r="E226" s="791"/>
      <c r="G226" s="1057"/>
    </row>
    <row r="227" spans="1:7" ht="45.75" customHeight="1">
      <c r="A227" s="785"/>
      <c r="B227" s="786"/>
      <c r="C227" s="788"/>
      <c r="D227" s="1341"/>
      <c r="E227" s="791"/>
      <c r="G227" s="1057"/>
    </row>
    <row r="228" spans="1:7" ht="45.75" customHeight="1">
      <c r="A228" s="785"/>
      <c r="B228" s="786"/>
      <c r="C228" s="788"/>
      <c r="D228" s="1341"/>
      <c r="E228" s="791"/>
      <c r="G228" s="1057"/>
    </row>
    <row r="229" spans="1:7" ht="45.75" customHeight="1">
      <c r="A229" s="785"/>
      <c r="B229" s="786"/>
      <c r="C229" s="788"/>
      <c r="D229" s="1341"/>
      <c r="E229" s="791"/>
      <c r="G229" s="1057"/>
    </row>
    <row r="230" spans="1:7" ht="45.75" customHeight="1">
      <c r="A230" s="785"/>
      <c r="B230" s="786"/>
      <c r="C230" s="788"/>
      <c r="D230" s="1341"/>
      <c r="E230" s="791"/>
      <c r="G230" s="1057"/>
    </row>
    <row r="231" spans="1:7" ht="45.75" customHeight="1">
      <c r="A231" s="785"/>
      <c r="B231" s="786"/>
      <c r="C231" s="788"/>
      <c r="D231" s="1341"/>
      <c r="E231" s="791"/>
      <c r="G231" s="1057"/>
    </row>
    <row r="232" spans="1:7" ht="45.75" customHeight="1">
      <c r="A232" s="785"/>
      <c r="B232" s="786"/>
      <c r="C232" s="788"/>
      <c r="D232" s="1341"/>
      <c r="E232" s="791"/>
      <c r="G232" s="1057"/>
    </row>
    <row r="233" spans="1:7" ht="45.75" customHeight="1">
      <c r="A233" s="785"/>
      <c r="B233" s="786"/>
      <c r="C233" s="788"/>
      <c r="D233" s="1341"/>
      <c r="E233" s="791"/>
      <c r="G233" s="1057"/>
    </row>
    <row r="234" spans="1:7" ht="45.75" customHeight="1">
      <c r="A234" s="785"/>
      <c r="B234" s="786"/>
      <c r="C234" s="788"/>
      <c r="D234" s="1341"/>
      <c r="E234" s="791"/>
      <c r="G234" s="1057"/>
    </row>
    <row r="235" spans="1:7" ht="45.75" customHeight="1">
      <c r="A235" s="785"/>
      <c r="B235" s="786"/>
      <c r="C235" s="788"/>
      <c r="D235" s="1341"/>
      <c r="E235" s="791"/>
      <c r="G235" s="1057"/>
    </row>
    <row r="236" spans="1:7" ht="45.75" customHeight="1">
      <c r="A236" s="785"/>
      <c r="B236" s="786"/>
      <c r="C236" s="788"/>
      <c r="D236" s="1341"/>
      <c r="E236" s="791"/>
      <c r="G236" s="1057"/>
    </row>
    <row r="237" spans="1:7" ht="45.75" customHeight="1">
      <c r="A237" s="785"/>
      <c r="B237" s="786"/>
      <c r="C237" s="788"/>
      <c r="D237" s="1341"/>
      <c r="E237" s="791"/>
      <c r="G237" s="1057"/>
    </row>
    <row r="238" spans="1:7" ht="45.75" customHeight="1">
      <c r="A238" s="785"/>
      <c r="B238" s="786"/>
      <c r="C238" s="788"/>
      <c r="D238" s="1341"/>
      <c r="E238" s="791"/>
      <c r="G238" s="1057"/>
    </row>
    <row r="239" spans="1:7" ht="45.75" customHeight="1">
      <c r="A239" s="785"/>
      <c r="B239" s="786"/>
      <c r="C239" s="788"/>
      <c r="D239" s="1341"/>
      <c r="E239" s="791"/>
      <c r="G239" s="1057"/>
    </row>
    <row r="240" spans="1:7" ht="45.75" customHeight="1">
      <c r="A240" s="785"/>
      <c r="B240" s="786"/>
      <c r="C240" s="788"/>
      <c r="D240" s="1341"/>
      <c r="E240" s="791"/>
      <c r="G240" s="1057"/>
    </row>
    <row r="241" spans="1:7" ht="45.75" customHeight="1">
      <c r="A241" s="785"/>
      <c r="B241" s="786"/>
      <c r="C241" s="788"/>
      <c r="D241" s="1341"/>
      <c r="E241" s="791"/>
      <c r="G241" s="1057"/>
    </row>
    <row r="242" spans="1:7" ht="45.75" customHeight="1">
      <c r="A242" s="785"/>
      <c r="B242" s="786"/>
      <c r="C242" s="788"/>
      <c r="D242" s="1341"/>
      <c r="E242" s="791"/>
      <c r="G242" s="1057"/>
    </row>
    <row r="243" spans="1:7" ht="45.75" customHeight="1">
      <c r="A243" s="785"/>
      <c r="B243" s="786"/>
      <c r="C243" s="788"/>
      <c r="D243" s="1341"/>
      <c r="E243" s="791"/>
      <c r="G243" s="1057"/>
    </row>
    <row r="244" spans="1:7" ht="45.75" customHeight="1">
      <c r="A244" s="785"/>
      <c r="B244" s="786"/>
      <c r="C244" s="788"/>
      <c r="D244" s="1341"/>
      <c r="E244" s="791"/>
      <c r="G244" s="1057"/>
    </row>
    <row r="245" spans="1:7" ht="45.75" customHeight="1">
      <c r="A245" s="785"/>
      <c r="B245" s="786"/>
      <c r="C245" s="788"/>
      <c r="D245" s="1341"/>
      <c r="E245" s="791"/>
      <c r="G245" s="1057"/>
    </row>
    <row r="246" spans="1:7" ht="45.75" customHeight="1">
      <c r="A246" s="785"/>
      <c r="B246" s="786"/>
      <c r="C246" s="788"/>
      <c r="D246" s="1341"/>
      <c r="E246" s="791"/>
      <c r="G246" s="1057"/>
    </row>
    <row r="247" spans="1:7" ht="45.75" customHeight="1">
      <c r="A247" s="785"/>
      <c r="B247" s="786"/>
      <c r="C247" s="788"/>
      <c r="D247" s="1341"/>
      <c r="E247" s="791"/>
      <c r="G247" s="1057"/>
    </row>
    <row r="248" spans="1:7" ht="45.75" customHeight="1">
      <c r="A248" s="785"/>
      <c r="B248" s="786"/>
      <c r="C248" s="788"/>
      <c r="D248" s="1341"/>
      <c r="E248" s="791"/>
      <c r="G248" s="1057"/>
    </row>
    <row r="249" spans="1:7" ht="45.75" customHeight="1">
      <c r="A249" s="785"/>
      <c r="B249" s="786"/>
      <c r="C249" s="788"/>
      <c r="D249" s="1341"/>
      <c r="E249" s="791"/>
      <c r="G249" s="1057"/>
    </row>
    <row r="250" spans="1:7" ht="45.75" customHeight="1">
      <c r="A250" s="785"/>
      <c r="B250" s="786"/>
      <c r="C250" s="788"/>
      <c r="D250" s="1341"/>
      <c r="E250" s="791"/>
      <c r="G250" s="1057"/>
    </row>
    <row r="251" spans="1:7" ht="45.75" customHeight="1">
      <c r="A251" s="785"/>
      <c r="B251" s="786"/>
      <c r="C251" s="788"/>
      <c r="D251" s="1341"/>
      <c r="E251" s="791"/>
      <c r="G251" s="1057"/>
    </row>
    <row r="252" spans="1:7" ht="45.75" customHeight="1">
      <c r="A252" s="785"/>
      <c r="B252" s="786"/>
      <c r="C252" s="788"/>
      <c r="D252" s="1341"/>
      <c r="E252" s="791"/>
      <c r="G252" s="1057"/>
    </row>
    <row r="253" spans="1:7" ht="45.75" customHeight="1">
      <c r="A253" s="785"/>
      <c r="B253" s="786"/>
      <c r="C253" s="788"/>
      <c r="D253" s="1341"/>
      <c r="E253" s="791"/>
      <c r="G253" s="1057"/>
    </row>
    <row r="254" spans="1:7" ht="45.75" customHeight="1">
      <c r="A254" s="785"/>
      <c r="B254" s="786"/>
      <c r="C254" s="788"/>
      <c r="D254" s="1341"/>
      <c r="E254" s="791"/>
      <c r="G254" s="1057"/>
    </row>
    <row r="255" spans="1:7" ht="45.75" customHeight="1">
      <c r="A255" s="785"/>
      <c r="B255" s="786"/>
      <c r="C255" s="788"/>
      <c r="D255" s="1341"/>
      <c r="E255" s="791"/>
      <c r="G255" s="1057"/>
    </row>
    <row r="256" spans="1:7" ht="45.75" customHeight="1">
      <c r="A256" s="785"/>
      <c r="B256" s="786"/>
      <c r="C256" s="788"/>
      <c r="D256" s="1341"/>
      <c r="E256" s="791"/>
      <c r="G256" s="1057"/>
    </row>
    <row r="257" spans="1:7" ht="45.75" customHeight="1">
      <c r="A257" s="785"/>
      <c r="B257" s="786"/>
      <c r="C257" s="788"/>
      <c r="D257" s="1341"/>
      <c r="E257" s="791"/>
      <c r="G257" s="1057"/>
    </row>
    <row r="258" spans="1:7" ht="45.75" customHeight="1">
      <c r="A258" s="785"/>
      <c r="B258" s="786"/>
      <c r="C258" s="788"/>
      <c r="D258" s="1341"/>
      <c r="E258" s="791"/>
      <c r="G258" s="1057"/>
    </row>
    <row r="259" spans="1:7" ht="45.75" customHeight="1">
      <c r="A259" s="785"/>
      <c r="B259" s="786"/>
      <c r="C259" s="788"/>
      <c r="D259" s="1341"/>
      <c r="E259" s="791"/>
      <c r="G259" s="1057"/>
    </row>
    <row r="260" spans="1:7" ht="45.75" customHeight="1">
      <c r="A260" s="785"/>
      <c r="B260" s="786"/>
      <c r="C260" s="788"/>
      <c r="D260" s="1341"/>
      <c r="E260" s="791"/>
      <c r="G260" s="1057"/>
    </row>
    <row r="261" spans="1:7" ht="45.75" customHeight="1">
      <c r="A261" s="785"/>
      <c r="B261" s="786"/>
      <c r="C261" s="788"/>
      <c r="D261" s="1341"/>
      <c r="E261" s="791"/>
      <c r="G261" s="1057"/>
    </row>
    <row r="262" spans="1:7" ht="45.75" customHeight="1">
      <c r="A262" s="785"/>
      <c r="B262" s="786"/>
      <c r="C262" s="788"/>
      <c r="D262" s="1341"/>
      <c r="E262" s="791"/>
      <c r="G262" s="1057"/>
    </row>
    <row r="263" spans="1:7" ht="45.75" customHeight="1">
      <c r="A263" s="785"/>
      <c r="B263" s="786"/>
      <c r="C263" s="788"/>
      <c r="D263" s="1341"/>
      <c r="E263" s="791"/>
      <c r="G263" s="1057"/>
    </row>
    <row r="264" spans="1:7" ht="45.75" customHeight="1">
      <c r="A264" s="785"/>
      <c r="B264" s="786"/>
      <c r="C264" s="788"/>
      <c r="D264" s="1341"/>
      <c r="E264" s="791"/>
      <c r="G264" s="1057"/>
    </row>
    <row r="265" spans="1:7" ht="45.75" customHeight="1">
      <c r="A265" s="785"/>
      <c r="B265" s="786"/>
      <c r="C265" s="788"/>
      <c r="D265" s="1341"/>
      <c r="E265" s="791"/>
      <c r="G265" s="1057"/>
    </row>
    <row r="266" spans="1:7" ht="45.75" customHeight="1">
      <c r="A266" s="785"/>
      <c r="B266" s="786"/>
      <c r="C266" s="788"/>
      <c r="D266" s="1341"/>
      <c r="E266" s="791"/>
      <c r="G266" s="1057"/>
    </row>
    <row r="267" spans="1:7" ht="45.75" customHeight="1">
      <c r="A267" s="785"/>
      <c r="B267" s="786"/>
      <c r="C267" s="788"/>
      <c r="D267" s="1341"/>
      <c r="E267" s="791"/>
      <c r="G267" s="1057"/>
    </row>
    <row r="268" spans="1:7" ht="45.75" customHeight="1">
      <c r="A268" s="785"/>
      <c r="B268" s="786"/>
      <c r="C268" s="788"/>
      <c r="D268" s="1341"/>
      <c r="E268" s="791"/>
      <c r="G268" s="1057"/>
    </row>
    <row r="269" spans="1:7" ht="45.75" customHeight="1">
      <c r="A269" s="785"/>
      <c r="B269" s="786"/>
      <c r="C269" s="788"/>
      <c r="D269" s="1341"/>
      <c r="E269" s="791"/>
      <c r="G269" s="1057"/>
    </row>
    <row r="270" spans="1:7" ht="45.75" customHeight="1">
      <c r="A270" s="785"/>
      <c r="B270" s="786"/>
      <c r="C270" s="788"/>
      <c r="D270" s="1341"/>
      <c r="E270" s="791"/>
      <c r="G270" s="1057"/>
    </row>
    <row r="271" spans="1:7" ht="45.75" customHeight="1">
      <c r="A271" s="785"/>
      <c r="B271" s="786"/>
      <c r="C271" s="788"/>
      <c r="D271" s="1341"/>
      <c r="E271" s="791"/>
      <c r="G271" s="1057"/>
    </row>
    <row r="272" spans="1:7" ht="45.75" customHeight="1">
      <c r="A272" s="785"/>
      <c r="B272" s="786"/>
      <c r="C272" s="788"/>
      <c r="D272" s="1341"/>
      <c r="E272" s="791"/>
      <c r="G272" s="1057"/>
    </row>
    <row r="273" spans="1:7" ht="45.75" customHeight="1">
      <c r="A273" s="785"/>
      <c r="B273" s="786"/>
      <c r="C273" s="788"/>
      <c r="D273" s="1341"/>
      <c r="E273" s="791"/>
      <c r="G273" s="1057"/>
    </row>
    <row r="274" spans="1:7" ht="45.75" customHeight="1">
      <c r="A274" s="785"/>
      <c r="B274" s="786"/>
      <c r="C274" s="788"/>
      <c r="D274" s="1341"/>
      <c r="E274" s="791"/>
      <c r="G274" s="1057"/>
    </row>
    <row r="275" spans="1:7" ht="45.75" customHeight="1">
      <c r="A275" s="785"/>
      <c r="B275" s="786"/>
      <c r="C275" s="788"/>
      <c r="D275" s="1341"/>
      <c r="E275" s="791"/>
      <c r="G275" s="1057"/>
    </row>
    <row r="276" spans="1:7" ht="45.75" customHeight="1">
      <c r="A276" s="785"/>
      <c r="B276" s="786"/>
      <c r="C276" s="788"/>
      <c r="D276" s="1341"/>
      <c r="E276" s="791"/>
      <c r="G276" s="1057"/>
    </row>
    <row r="277" spans="1:7" ht="45.75" customHeight="1">
      <c r="A277" s="785"/>
      <c r="B277" s="786"/>
      <c r="C277" s="788"/>
      <c r="D277" s="1341"/>
      <c r="E277" s="791"/>
      <c r="G277" s="1057"/>
    </row>
    <row r="278" spans="1:7" ht="45.75" customHeight="1">
      <c r="A278" s="785"/>
      <c r="B278" s="786"/>
      <c r="C278" s="788"/>
      <c r="D278" s="1341"/>
      <c r="E278" s="791"/>
      <c r="G278" s="1057"/>
    </row>
    <row r="279" spans="1:7" ht="45.75" customHeight="1">
      <c r="A279" s="785"/>
      <c r="B279" s="786"/>
      <c r="C279" s="788"/>
      <c r="D279" s="1341"/>
      <c r="E279" s="791"/>
      <c r="G279" s="1057"/>
    </row>
    <row r="280" spans="1:7" ht="45.75" customHeight="1">
      <c r="A280" s="785"/>
      <c r="B280" s="786"/>
      <c r="C280" s="788"/>
      <c r="D280" s="1341"/>
      <c r="E280" s="791"/>
      <c r="G280" s="1057"/>
    </row>
    <row r="281" spans="1:7" ht="45.75" customHeight="1">
      <c r="A281" s="785"/>
      <c r="B281" s="786"/>
      <c r="C281" s="788"/>
      <c r="D281" s="1341"/>
      <c r="E281" s="791"/>
      <c r="G281" s="1057"/>
    </row>
    <row r="282" spans="1:7" ht="45.75" customHeight="1">
      <c r="A282" s="785"/>
      <c r="B282" s="786"/>
      <c r="C282" s="788"/>
      <c r="D282" s="1341"/>
      <c r="E282" s="791"/>
      <c r="G282" s="1057"/>
    </row>
    <row r="283" spans="1:7" ht="45.75" customHeight="1">
      <c r="A283" s="785"/>
      <c r="B283" s="786"/>
      <c r="C283" s="788"/>
      <c r="D283" s="1341"/>
      <c r="E283" s="791"/>
      <c r="G283" s="1057"/>
    </row>
    <row r="284" spans="1:7" ht="45.75" customHeight="1">
      <c r="A284" s="785"/>
      <c r="B284" s="786"/>
      <c r="C284" s="788"/>
      <c r="D284" s="1341"/>
      <c r="E284" s="791"/>
      <c r="G284" s="1057"/>
    </row>
    <row r="285" spans="1:7" ht="45.75" customHeight="1">
      <c r="A285" s="785"/>
      <c r="B285" s="786"/>
      <c r="C285" s="788"/>
      <c r="D285" s="1341"/>
      <c r="E285" s="791"/>
      <c r="G285" s="1057"/>
    </row>
    <row r="286" spans="1:7" ht="45.75" customHeight="1">
      <c r="A286" s="785"/>
      <c r="B286" s="786"/>
      <c r="C286" s="788"/>
      <c r="D286" s="1341"/>
      <c r="E286" s="791"/>
      <c r="G286" s="1057"/>
    </row>
    <row r="287" spans="1:7" ht="45.75" customHeight="1">
      <c r="A287" s="785"/>
      <c r="B287" s="786"/>
      <c r="C287" s="788"/>
      <c r="D287" s="1341"/>
      <c r="E287" s="791"/>
      <c r="G287" s="1057"/>
    </row>
    <row r="288" spans="1:7" ht="45.75" customHeight="1">
      <c r="A288" s="785"/>
      <c r="B288" s="786"/>
      <c r="C288" s="788"/>
      <c r="D288" s="1341"/>
      <c r="E288" s="791"/>
      <c r="G288" s="1057"/>
    </row>
    <row r="289" spans="1:7" ht="45.75" customHeight="1">
      <c r="A289" s="785"/>
      <c r="B289" s="786"/>
      <c r="C289" s="788"/>
      <c r="D289" s="1341"/>
      <c r="E289" s="791"/>
      <c r="G289" s="1057"/>
    </row>
    <row r="290" spans="1:7" ht="45.75" customHeight="1">
      <c r="A290" s="785"/>
      <c r="B290" s="786"/>
      <c r="C290" s="788"/>
      <c r="D290" s="1341"/>
      <c r="E290" s="791"/>
      <c r="G290" s="1057"/>
    </row>
    <row r="291" spans="1:7" ht="45.75" customHeight="1">
      <c r="A291" s="785"/>
      <c r="B291" s="786"/>
      <c r="C291" s="788"/>
      <c r="D291" s="1341"/>
      <c r="E291" s="791"/>
      <c r="G291" s="1057"/>
    </row>
    <row r="292" spans="1:7" ht="45.75" customHeight="1">
      <c r="A292" s="785"/>
      <c r="B292" s="786"/>
      <c r="C292" s="788"/>
      <c r="D292" s="1341"/>
      <c r="E292" s="791"/>
      <c r="G292" s="1057"/>
    </row>
    <row r="293" spans="1:7" ht="45.75" customHeight="1">
      <c r="A293" s="785"/>
      <c r="B293" s="786"/>
      <c r="C293" s="788"/>
      <c r="D293" s="1341"/>
      <c r="E293" s="791"/>
      <c r="G293" s="1057"/>
    </row>
    <row r="294" spans="1:7" ht="45.75" customHeight="1">
      <c r="A294" s="785"/>
      <c r="B294" s="786"/>
      <c r="C294" s="788"/>
      <c r="D294" s="1341"/>
      <c r="E294" s="791"/>
      <c r="G294" s="1057"/>
    </row>
    <row r="295" spans="1:7" ht="45.75" customHeight="1">
      <c r="A295" s="785"/>
      <c r="B295" s="786"/>
      <c r="C295" s="788"/>
      <c r="D295" s="1341"/>
      <c r="E295" s="791"/>
      <c r="G295" s="1057"/>
    </row>
    <row r="296" spans="1:7" ht="45.75" customHeight="1">
      <c r="A296" s="785"/>
      <c r="B296" s="786"/>
      <c r="C296" s="788"/>
      <c r="D296" s="1341"/>
      <c r="E296" s="791"/>
      <c r="G296" s="1057"/>
    </row>
    <row r="297" spans="1:7" ht="45.75" customHeight="1">
      <c r="A297" s="785"/>
      <c r="B297" s="786"/>
      <c r="C297" s="788"/>
      <c r="D297" s="1341"/>
      <c r="E297" s="791"/>
      <c r="G297" s="1057"/>
    </row>
    <row r="298" spans="1:7" ht="45.75" customHeight="1">
      <c r="A298" s="785"/>
      <c r="B298" s="786"/>
      <c r="C298" s="788"/>
      <c r="D298" s="1341"/>
      <c r="E298" s="791"/>
      <c r="G298" s="1057"/>
    </row>
    <row r="299" spans="1:7" ht="45.75" customHeight="1">
      <c r="A299" s="785"/>
      <c r="B299" s="786"/>
      <c r="C299" s="788"/>
      <c r="D299" s="1341"/>
      <c r="E299" s="791"/>
      <c r="G299" s="1057"/>
    </row>
    <row r="300" spans="1:7" ht="45.75" customHeight="1">
      <c r="A300" s="785"/>
      <c r="B300" s="786"/>
      <c r="C300" s="788"/>
      <c r="D300" s="1341"/>
      <c r="E300" s="791"/>
      <c r="G300" s="1057"/>
    </row>
    <row r="301" spans="1:7" ht="45.75" customHeight="1">
      <c r="A301" s="785"/>
      <c r="B301" s="786"/>
      <c r="C301" s="788"/>
      <c r="D301" s="1341"/>
      <c r="E301" s="791"/>
      <c r="G301" s="1057"/>
    </row>
    <row r="302" spans="1:7" ht="45.75" customHeight="1">
      <c r="A302" s="785"/>
      <c r="B302" s="786"/>
      <c r="C302" s="788"/>
      <c r="D302" s="1341"/>
      <c r="E302" s="791"/>
      <c r="G302" s="1057"/>
    </row>
    <row r="303" spans="1:7" ht="45.75" customHeight="1">
      <c r="A303" s="785"/>
      <c r="B303" s="786"/>
      <c r="C303" s="788"/>
      <c r="D303" s="1341"/>
      <c r="E303" s="791"/>
      <c r="G303" s="1057"/>
    </row>
    <row r="304" spans="1:7" ht="45.75" customHeight="1">
      <c r="A304" s="785"/>
      <c r="B304" s="786"/>
      <c r="C304" s="788"/>
      <c r="D304" s="1341"/>
      <c r="E304" s="791"/>
      <c r="G304" s="1057"/>
    </row>
    <row r="305" spans="1:7" ht="45.75" customHeight="1">
      <c r="A305" s="785"/>
      <c r="B305" s="786"/>
      <c r="C305" s="788"/>
      <c r="D305" s="1341"/>
      <c r="E305" s="791"/>
      <c r="G305" s="1057"/>
    </row>
    <row r="306" spans="1:7" ht="45.75" customHeight="1">
      <c r="A306" s="785"/>
      <c r="B306" s="786"/>
      <c r="C306" s="788"/>
      <c r="D306" s="1341"/>
      <c r="E306" s="791"/>
      <c r="G306" s="1057"/>
    </row>
    <row r="307" spans="1:7" ht="45.75" customHeight="1">
      <c r="A307" s="785"/>
      <c r="B307" s="786"/>
      <c r="C307" s="788"/>
      <c r="D307" s="1341"/>
      <c r="E307" s="791"/>
      <c r="G307" s="1057"/>
    </row>
    <row r="308" spans="1:7" ht="45.75" customHeight="1">
      <c r="A308" s="785"/>
      <c r="B308" s="786"/>
      <c r="C308" s="788"/>
      <c r="D308" s="1341"/>
      <c r="E308" s="791"/>
      <c r="G308" s="1057"/>
    </row>
    <row r="309" spans="1:7" ht="45.75" customHeight="1">
      <c r="A309" s="785"/>
      <c r="B309" s="786"/>
      <c r="C309" s="788"/>
      <c r="D309" s="1341"/>
      <c r="E309" s="791"/>
      <c r="G309" s="1057"/>
    </row>
    <row r="310" spans="1:7" ht="45.75" customHeight="1">
      <c r="A310" s="785"/>
      <c r="B310" s="786"/>
      <c r="C310" s="788"/>
      <c r="D310" s="1341"/>
      <c r="E310" s="791"/>
      <c r="G310" s="1057"/>
    </row>
    <row r="311" spans="1:7" ht="45.75" customHeight="1">
      <c r="A311" s="785"/>
      <c r="B311" s="786"/>
      <c r="C311" s="788"/>
      <c r="D311" s="1341"/>
      <c r="E311" s="791"/>
      <c r="G311" s="1057"/>
    </row>
    <row r="312" spans="1:7" ht="45.75" customHeight="1">
      <c r="A312" s="785"/>
      <c r="B312" s="786"/>
      <c r="C312" s="788"/>
      <c r="D312" s="1341"/>
      <c r="E312" s="791"/>
      <c r="G312" s="1057"/>
    </row>
    <row r="313" spans="1:7" ht="45.75" customHeight="1">
      <c r="A313" s="785"/>
      <c r="B313" s="786"/>
      <c r="C313" s="788"/>
      <c r="D313" s="1341"/>
      <c r="E313" s="791"/>
      <c r="G313" s="1057"/>
    </row>
    <row r="314" spans="1:7" ht="45.75" customHeight="1">
      <c r="A314" s="785"/>
      <c r="B314" s="786"/>
      <c r="C314" s="788"/>
      <c r="D314" s="1341"/>
      <c r="E314" s="791"/>
      <c r="G314" s="1057"/>
    </row>
    <row r="315" spans="1:7" ht="45.75" customHeight="1">
      <c r="A315" s="785"/>
      <c r="B315" s="786"/>
      <c r="C315" s="788"/>
      <c r="D315" s="1341"/>
      <c r="E315" s="791"/>
      <c r="G315" s="1057"/>
    </row>
    <row r="316" spans="1:7" ht="45.75" customHeight="1">
      <c r="A316" s="785"/>
      <c r="B316" s="786"/>
      <c r="C316" s="788"/>
      <c r="D316" s="1341"/>
      <c r="E316" s="791"/>
      <c r="G316" s="1057"/>
    </row>
    <row r="317" spans="1:7" ht="45.75" customHeight="1">
      <c r="A317" s="785"/>
      <c r="B317" s="786"/>
      <c r="C317" s="788"/>
      <c r="D317" s="1341"/>
      <c r="E317" s="791"/>
      <c r="G317" s="1057"/>
    </row>
    <row r="318" spans="1:7" ht="45.75" customHeight="1">
      <c r="A318" s="785"/>
      <c r="B318" s="786"/>
      <c r="C318" s="788"/>
      <c r="D318" s="1341"/>
      <c r="E318" s="791"/>
      <c r="G318" s="1057"/>
    </row>
    <row r="319" spans="1:7" ht="45.75" customHeight="1">
      <c r="A319" s="785"/>
      <c r="B319" s="786"/>
      <c r="C319" s="788"/>
      <c r="D319" s="1341"/>
      <c r="E319" s="791"/>
      <c r="G319" s="1057"/>
    </row>
    <row r="320" spans="1:7" ht="45.75" customHeight="1">
      <c r="A320" s="785"/>
      <c r="B320" s="786"/>
      <c r="C320" s="788"/>
      <c r="D320" s="1341"/>
      <c r="E320" s="791"/>
      <c r="G320" s="1057"/>
    </row>
    <row r="321" spans="1:7" ht="45.75" customHeight="1">
      <c r="A321" s="785"/>
      <c r="B321" s="786"/>
      <c r="C321" s="788"/>
      <c r="D321" s="1341"/>
      <c r="E321" s="791"/>
      <c r="G321" s="1057"/>
    </row>
    <row r="322" spans="1:7" ht="45.75" customHeight="1">
      <c r="A322" s="785"/>
      <c r="B322" s="786"/>
      <c r="C322" s="788"/>
      <c r="D322" s="1341"/>
      <c r="E322" s="791"/>
      <c r="G322" s="1057"/>
    </row>
    <row r="323" spans="1:7" ht="45.75" customHeight="1">
      <c r="A323" s="785"/>
      <c r="B323" s="786"/>
      <c r="C323" s="788"/>
      <c r="D323" s="1341"/>
      <c r="E323" s="791"/>
      <c r="G323" s="1057"/>
    </row>
    <row r="324" spans="1:7" ht="45.75" customHeight="1">
      <c r="A324" s="785"/>
      <c r="B324" s="786"/>
      <c r="C324" s="788"/>
      <c r="D324" s="1341"/>
      <c r="E324" s="791"/>
      <c r="G324" s="1057"/>
    </row>
    <row r="325" spans="1:7" ht="45.75" customHeight="1">
      <c r="A325" s="785"/>
      <c r="B325" s="786"/>
      <c r="C325" s="788"/>
      <c r="D325" s="1341"/>
      <c r="E325" s="791"/>
      <c r="G325" s="1057"/>
    </row>
    <row r="326" spans="1:7" ht="45.75" customHeight="1">
      <c r="A326" s="785"/>
      <c r="B326" s="786"/>
      <c r="C326" s="788"/>
      <c r="D326" s="1341"/>
      <c r="E326" s="791"/>
      <c r="G326" s="1057"/>
    </row>
    <row r="327" spans="1:7" ht="45.75" customHeight="1">
      <c r="A327" s="785"/>
      <c r="B327" s="786"/>
      <c r="C327" s="788"/>
      <c r="D327" s="1341"/>
      <c r="E327" s="791"/>
      <c r="G327" s="1057"/>
    </row>
    <row r="328" spans="1:7" ht="45.75" customHeight="1">
      <c r="A328" s="785"/>
      <c r="B328" s="786"/>
      <c r="C328" s="788"/>
      <c r="D328" s="1341"/>
      <c r="E328" s="791"/>
      <c r="G328" s="1057"/>
    </row>
    <row r="329" spans="1:7" ht="45.75" customHeight="1">
      <c r="A329" s="785"/>
      <c r="B329" s="786"/>
      <c r="C329" s="788"/>
      <c r="D329" s="1341"/>
      <c r="E329" s="791"/>
      <c r="G329" s="1057"/>
    </row>
    <row r="330" spans="1:7" ht="45.75" customHeight="1">
      <c r="A330" s="785"/>
      <c r="B330" s="786"/>
      <c r="C330" s="788"/>
      <c r="D330" s="1341"/>
      <c r="E330" s="791"/>
      <c r="G330" s="1057"/>
    </row>
    <row r="331" spans="1:7" ht="45.75" customHeight="1">
      <c r="A331" s="785"/>
      <c r="B331" s="786"/>
      <c r="C331" s="788"/>
      <c r="D331" s="1341"/>
      <c r="E331" s="791"/>
      <c r="G331" s="1057"/>
    </row>
    <row r="332" spans="1:7" ht="45.75" customHeight="1">
      <c r="A332" s="785"/>
      <c r="B332" s="786"/>
      <c r="C332" s="788"/>
      <c r="D332" s="1341"/>
      <c r="E332" s="791"/>
      <c r="G332" s="1057"/>
    </row>
    <row r="333" spans="1:7" ht="45.75" customHeight="1">
      <c r="A333" s="785"/>
      <c r="B333" s="786"/>
      <c r="C333" s="788"/>
      <c r="D333" s="1341"/>
      <c r="E333" s="791"/>
      <c r="G333" s="1057"/>
    </row>
    <row r="334" spans="1:7" ht="45.75" customHeight="1">
      <c r="A334" s="785"/>
      <c r="B334" s="786"/>
      <c r="C334" s="788"/>
      <c r="D334" s="1341"/>
      <c r="E334" s="791"/>
      <c r="G334" s="1057"/>
    </row>
    <row r="335" spans="1:7" ht="45.75" customHeight="1">
      <c r="A335" s="785"/>
      <c r="B335" s="786"/>
      <c r="C335" s="788"/>
      <c r="D335" s="1341"/>
      <c r="E335" s="791"/>
      <c r="G335" s="1057"/>
    </row>
    <row r="336" spans="1:7" ht="45.75" customHeight="1">
      <c r="A336" s="785"/>
      <c r="B336" s="786"/>
      <c r="C336" s="788"/>
      <c r="D336" s="1341"/>
      <c r="E336" s="791"/>
      <c r="G336" s="1057"/>
    </row>
    <row r="337" spans="1:7" ht="45.75" customHeight="1">
      <c r="A337" s="785"/>
      <c r="B337" s="786"/>
      <c r="C337" s="788"/>
      <c r="D337" s="1341"/>
      <c r="E337" s="791"/>
      <c r="G337" s="1057"/>
    </row>
    <row r="338" spans="1:7" ht="45.75" customHeight="1">
      <c r="A338" s="785"/>
      <c r="B338" s="786"/>
      <c r="C338" s="788"/>
      <c r="D338" s="1341"/>
      <c r="E338" s="791"/>
      <c r="G338" s="1057"/>
    </row>
    <row r="339" spans="1:7" ht="45.75" customHeight="1">
      <c r="A339" s="785"/>
      <c r="B339" s="786"/>
      <c r="C339" s="788"/>
      <c r="D339" s="1341"/>
      <c r="E339" s="791"/>
      <c r="G339" s="1057"/>
    </row>
    <row r="340" spans="1:7" ht="45.75" customHeight="1">
      <c r="A340" s="785"/>
      <c r="B340" s="786"/>
      <c r="C340" s="788"/>
      <c r="D340" s="1341"/>
      <c r="E340" s="791"/>
      <c r="G340" s="1057"/>
    </row>
    <row r="341" spans="1:7" ht="45.75" customHeight="1">
      <c r="A341" s="785"/>
      <c r="B341" s="786"/>
      <c r="C341" s="788"/>
      <c r="D341" s="1341"/>
      <c r="E341" s="791"/>
      <c r="G341" s="1057"/>
    </row>
    <row r="342" spans="1:7" ht="45.75" customHeight="1">
      <c r="A342" s="785"/>
      <c r="B342" s="786"/>
      <c r="C342" s="788"/>
      <c r="D342" s="1341"/>
      <c r="E342" s="791"/>
      <c r="G342" s="1057"/>
    </row>
    <row r="343" spans="1:7" ht="45.75" customHeight="1">
      <c r="A343" s="785"/>
      <c r="B343" s="786"/>
      <c r="C343" s="788"/>
      <c r="D343" s="1341"/>
      <c r="E343" s="791"/>
      <c r="G343" s="1057"/>
    </row>
    <row r="344" spans="1:7" ht="45.75" customHeight="1">
      <c r="A344" s="785"/>
      <c r="B344" s="786"/>
      <c r="C344" s="788"/>
      <c r="D344" s="1341"/>
      <c r="E344" s="791"/>
      <c r="G344" s="1057"/>
    </row>
    <row r="345" spans="1:7" ht="45.75" customHeight="1">
      <c r="A345" s="785"/>
      <c r="B345" s="786"/>
      <c r="C345" s="788"/>
      <c r="D345" s="1341"/>
      <c r="E345" s="791"/>
      <c r="G345" s="1057"/>
    </row>
    <row r="346" spans="1:7" ht="45.75" customHeight="1">
      <c r="A346" s="785"/>
      <c r="B346" s="786"/>
      <c r="C346" s="788"/>
      <c r="D346" s="1341"/>
      <c r="E346" s="791"/>
      <c r="G346" s="1057"/>
    </row>
    <row r="347" spans="1:7" ht="45.75" customHeight="1">
      <c r="A347" s="785"/>
      <c r="B347" s="786"/>
      <c r="C347" s="788"/>
      <c r="D347" s="1341"/>
      <c r="E347" s="791"/>
      <c r="G347" s="1057"/>
    </row>
    <row r="348" spans="1:7" ht="45.75" customHeight="1">
      <c r="A348" s="785"/>
      <c r="B348" s="786"/>
      <c r="C348" s="788"/>
      <c r="D348" s="1341"/>
      <c r="E348" s="791"/>
      <c r="G348" s="1057"/>
    </row>
    <row r="349" spans="1:7" ht="45.75" customHeight="1">
      <c r="A349" s="785"/>
      <c r="B349" s="786"/>
      <c r="C349" s="788"/>
      <c r="D349" s="1341"/>
      <c r="E349" s="791"/>
      <c r="G349" s="1057"/>
    </row>
    <row r="350" spans="1:7" ht="45.75" customHeight="1">
      <c r="A350" s="785"/>
      <c r="B350" s="786"/>
      <c r="C350" s="788"/>
      <c r="D350" s="1341"/>
      <c r="E350" s="791"/>
      <c r="G350" s="1057"/>
    </row>
    <row r="351" spans="1:7" ht="45.75" customHeight="1">
      <c r="A351" s="785"/>
      <c r="B351" s="786"/>
      <c r="C351" s="788"/>
      <c r="D351" s="1341"/>
      <c r="E351" s="791"/>
      <c r="G351" s="1057"/>
    </row>
    <row r="352" spans="1:7" ht="45.75" customHeight="1">
      <c r="A352" s="785"/>
      <c r="B352" s="786"/>
      <c r="C352" s="788"/>
      <c r="D352" s="1341"/>
      <c r="E352" s="791"/>
      <c r="G352" s="1057"/>
    </row>
    <row r="353" spans="1:7" ht="45.75" customHeight="1">
      <c r="A353" s="785"/>
      <c r="B353" s="786"/>
      <c r="C353" s="788"/>
      <c r="D353" s="1341"/>
      <c r="E353" s="791"/>
      <c r="G353" s="1057"/>
    </row>
    <row r="354" spans="1:7" ht="45.75" customHeight="1">
      <c r="A354" s="785"/>
      <c r="B354" s="786"/>
      <c r="C354" s="788"/>
      <c r="D354" s="1341"/>
      <c r="E354" s="791"/>
      <c r="G354" s="1057"/>
    </row>
    <row r="355" spans="1:7" ht="45.75" customHeight="1">
      <c r="A355" s="785"/>
      <c r="B355" s="786"/>
      <c r="C355" s="788"/>
      <c r="D355" s="1341"/>
      <c r="E355" s="791"/>
      <c r="G355" s="1057"/>
    </row>
    <row r="356" spans="1:7" ht="45.75" customHeight="1">
      <c r="A356" s="785"/>
      <c r="B356" s="786"/>
      <c r="C356" s="788"/>
      <c r="D356" s="1341"/>
      <c r="E356" s="791"/>
      <c r="G356" s="1057"/>
    </row>
    <row r="357" spans="1:7" ht="45.75" customHeight="1">
      <c r="A357" s="785"/>
      <c r="B357" s="786"/>
      <c r="C357" s="788"/>
      <c r="D357" s="1341"/>
      <c r="E357" s="791"/>
      <c r="G357" s="1057"/>
    </row>
    <row r="358" spans="1:7" ht="45.75" customHeight="1">
      <c r="A358" s="785"/>
      <c r="B358" s="786"/>
      <c r="C358" s="788"/>
      <c r="D358" s="1341"/>
      <c r="E358" s="791"/>
      <c r="G358" s="1057"/>
    </row>
    <row r="359" spans="1:7" ht="45.75" customHeight="1">
      <c r="A359" s="785"/>
      <c r="B359" s="786"/>
      <c r="C359" s="788"/>
      <c r="D359" s="1341"/>
      <c r="E359" s="791"/>
      <c r="G359" s="1057"/>
    </row>
    <row r="360" spans="1:7" ht="45.75" customHeight="1">
      <c r="A360" s="785"/>
      <c r="B360" s="786"/>
      <c r="C360" s="788"/>
      <c r="D360" s="1341"/>
      <c r="E360" s="791"/>
      <c r="G360" s="1057"/>
    </row>
    <row r="361" spans="1:7" ht="45.75" customHeight="1">
      <c r="A361" s="785"/>
      <c r="B361" s="786"/>
      <c r="C361" s="788"/>
      <c r="D361" s="1341"/>
      <c r="E361" s="791"/>
      <c r="G361" s="1057"/>
    </row>
    <row r="362" spans="1:7" ht="45.75" customHeight="1">
      <c r="A362" s="785"/>
      <c r="B362" s="786"/>
      <c r="C362" s="788"/>
      <c r="D362" s="1341"/>
      <c r="E362" s="791"/>
      <c r="G362" s="1057"/>
    </row>
    <row r="363" spans="1:7" ht="45.75" customHeight="1">
      <c r="A363" s="785"/>
      <c r="B363" s="786"/>
      <c r="C363" s="788"/>
      <c r="D363" s="1341"/>
      <c r="E363" s="791"/>
      <c r="G363" s="1057"/>
    </row>
    <row r="364" spans="1:7" ht="45.75" customHeight="1">
      <c r="A364" s="785"/>
      <c r="B364" s="786"/>
      <c r="C364" s="788"/>
      <c r="D364" s="1341"/>
      <c r="E364" s="791"/>
      <c r="G364" s="1057"/>
    </row>
    <row r="365" spans="1:7" ht="45.75" customHeight="1">
      <c r="A365" s="785"/>
      <c r="B365" s="786"/>
      <c r="C365" s="788"/>
      <c r="D365" s="1341"/>
      <c r="E365" s="791"/>
      <c r="G365" s="1057"/>
    </row>
    <row r="366" spans="1:7" ht="45.75" customHeight="1">
      <c r="A366" s="785"/>
      <c r="B366" s="786"/>
      <c r="C366" s="788"/>
      <c r="D366" s="1341"/>
      <c r="E366" s="791"/>
      <c r="G366" s="1057"/>
    </row>
    <row r="367" spans="1:7" ht="45.75" customHeight="1">
      <c r="A367" s="785"/>
      <c r="B367" s="786"/>
      <c r="C367" s="788"/>
      <c r="D367" s="1341"/>
      <c r="E367" s="791"/>
      <c r="G367" s="1057"/>
    </row>
    <row r="368" spans="1:7" ht="45.75" customHeight="1">
      <c r="A368" s="785"/>
      <c r="B368" s="786"/>
      <c r="C368" s="788"/>
      <c r="D368" s="1341"/>
      <c r="E368" s="791"/>
      <c r="G368" s="1057"/>
    </row>
    <row r="369" spans="1:7" ht="45.75" customHeight="1">
      <c r="A369" s="785"/>
      <c r="B369" s="786"/>
      <c r="C369" s="788"/>
      <c r="D369" s="1341"/>
      <c r="E369" s="791"/>
      <c r="G369" s="1057"/>
    </row>
    <row r="370" spans="1:7" ht="45.75" customHeight="1">
      <c r="A370" s="785"/>
      <c r="B370" s="786"/>
      <c r="C370" s="788"/>
      <c r="D370" s="1341"/>
      <c r="E370" s="791"/>
      <c r="G370" s="1057"/>
    </row>
    <row r="371" spans="1:7" ht="45.75" customHeight="1">
      <c r="A371" s="785"/>
      <c r="B371" s="786"/>
      <c r="C371" s="788"/>
      <c r="D371" s="1341"/>
      <c r="E371" s="791"/>
      <c r="G371" s="1057"/>
    </row>
    <row r="372" spans="1:7" ht="45.75" customHeight="1">
      <c r="A372" s="785"/>
      <c r="B372" s="786"/>
      <c r="C372" s="788"/>
      <c r="D372" s="1341"/>
      <c r="E372" s="791"/>
      <c r="G372" s="1057"/>
    </row>
    <row r="373" spans="1:7" ht="45.75" customHeight="1">
      <c r="A373" s="785"/>
      <c r="B373" s="786"/>
      <c r="C373" s="788"/>
      <c r="D373" s="1341"/>
      <c r="E373" s="791"/>
      <c r="G373" s="1057"/>
    </row>
    <row r="374" spans="1:7" ht="45.75" customHeight="1">
      <c r="A374" s="785"/>
      <c r="B374" s="786"/>
      <c r="C374" s="788"/>
      <c r="D374" s="1341"/>
      <c r="E374" s="791"/>
      <c r="G374" s="1057"/>
    </row>
    <row r="375" spans="1:7" ht="45.75" customHeight="1">
      <c r="A375" s="785"/>
      <c r="B375" s="786"/>
      <c r="C375" s="788"/>
      <c r="D375" s="1341"/>
      <c r="E375" s="791"/>
      <c r="G375" s="1057"/>
    </row>
    <row r="376" spans="1:7" ht="45.75" customHeight="1">
      <c r="A376" s="785"/>
      <c r="B376" s="786"/>
      <c r="C376" s="788"/>
      <c r="D376" s="1341"/>
      <c r="E376" s="791"/>
      <c r="G376" s="1057"/>
    </row>
    <row r="377" spans="1:7" ht="45.75" customHeight="1">
      <c r="A377" s="785"/>
      <c r="B377" s="786"/>
      <c r="C377" s="788"/>
      <c r="D377" s="1341"/>
      <c r="E377" s="791"/>
      <c r="G377" s="1057"/>
    </row>
    <row r="378" spans="1:7" ht="45.75" customHeight="1">
      <c r="A378" s="785"/>
      <c r="B378" s="786"/>
      <c r="C378" s="788"/>
      <c r="D378" s="1341"/>
      <c r="E378" s="791"/>
      <c r="G378" s="1057"/>
    </row>
    <row r="379" spans="1:7" ht="45.75" customHeight="1">
      <c r="A379" s="785"/>
      <c r="B379" s="786"/>
      <c r="C379" s="788"/>
      <c r="D379" s="1341"/>
      <c r="E379" s="791"/>
      <c r="G379" s="1057"/>
    </row>
    <row r="380" spans="1:7" ht="45.75" customHeight="1">
      <c r="A380" s="785"/>
      <c r="B380" s="786"/>
      <c r="C380" s="788"/>
      <c r="D380" s="1341"/>
      <c r="E380" s="791"/>
      <c r="G380" s="1057"/>
    </row>
    <row r="381" spans="1:7" ht="45.75" customHeight="1">
      <c r="A381" s="785"/>
      <c r="B381" s="786"/>
      <c r="C381" s="788"/>
      <c r="D381" s="1341"/>
      <c r="E381" s="791"/>
      <c r="G381" s="1057"/>
    </row>
    <row r="382" spans="1:7" ht="45.75" customHeight="1">
      <c r="A382" s="785"/>
      <c r="B382" s="786"/>
      <c r="C382" s="788"/>
      <c r="D382" s="1341"/>
      <c r="E382" s="791"/>
      <c r="G382" s="1057"/>
    </row>
    <row r="383" spans="1:7" ht="45.75" customHeight="1">
      <c r="A383" s="785"/>
      <c r="B383" s="786"/>
      <c r="C383" s="788"/>
      <c r="D383" s="1341"/>
      <c r="E383" s="791"/>
      <c r="G383" s="1057"/>
    </row>
    <row r="384" spans="1:7" ht="45.75" customHeight="1">
      <c r="A384" s="785"/>
      <c r="B384" s="786"/>
      <c r="C384" s="788"/>
      <c r="D384" s="1341"/>
      <c r="E384" s="791"/>
      <c r="G384" s="1057"/>
    </row>
    <row r="385" spans="1:7" ht="45.75" customHeight="1">
      <c r="A385" s="785"/>
      <c r="B385" s="786"/>
      <c r="C385" s="788"/>
      <c r="D385" s="1341"/>
      <c r="E385" s="791"/>
      <c r="G385" s="1057"/>
    </row>
    <row r="386" spans="1:7" ht="45.75" customHeight="1">
      <c r="A386" s="785"/>
      <c r="B386" s="786"/>
      <c r="C386" s="788"/>
      <c r="D386" s="1341"/>
      <c r="E386" s="791"/>
      <c r="G386" s="1057"/>
    </row>
    <row r="387" spans="1:7" ht="45.75" customHeight="1">
      <c r="A387" s="785"/>
      <c r="B387" s="786"/>
      <c r="C387" s="788"/>
      <c r="D387" s="1341"/>
      <c r="E387" s="791"/>
      <c r="G387" s="1057"/>
    </row>
    <row r="388" spans="1:7" ht="45.75" customHeight="1">
      <c r="A388" s="785"/>
      <c r="B388" s="786"/>
      <c r="C388" s="788"/>
      <c r="D388" s="1341"/>
      <c r="E388" s="791"/>
      <c r="G388" s="1057"/>
    </row>
    <row r="389" spans="1:7" ht="45.75" customHeight="1">
      <c r="A389" s="785"/>
      <c r="B389" s="786"/>
      <c r="C389" s="788"/>
      <c r="D389" s="1341"/>
      <c r="E389" s="791"/>
      <c r="G389" s="1057"/>
    </row>
    <row r="390" spans="1:7" ht="45.75" customHeight="1">
      <c r="A390" s="785"/>
      <c r="B390" s="786"/>
      <c r="C390" s="788"/>
      <c r="D390" s="1341"/>
      <c r="E390" s="791"/>
      <c r="G390" s="1057"/>
    </row>
    <row r="391" spans="1:7" ht="45.75" customHeight="1">
      <c r="A391" s="785"/>
      <c r="B391" s="786"/>
      <c r="C391" s="788"/>
      <c r="D391" s="1341"/>
      <c r="E391" s="791"/>
      <c r="G391" s="1057"/>
    </row>
    <row r="392" spans="1:7" ht="45.75" customHeight="1">
      <c r="A392" s="785"/>
      <c r="B392" s="786"/>
      <c r="C392" s="788"/>
      <c r="D392" s="1341"/>
      <c r="E392" s="791"/>
      <c r="G392" s="1057"/>
    </row>
    <row r="393" spans="1:7" ht="45.75" customHeight="1">
      <c r="A393" s="785"/>
      <c r="B393" s="786"/>
      <c r="C393" s="788"/>
      <c r="D393" s="1341"/>
      <c r="E393" s="791"/>
      <c r="G393" s="1057"/>
    </row>
    <row r="394" spans="1:7" ht="45.75" customHeight="1">
      <c r="A394" s="785"/>
      <c r="B394" s="786"/>
      <c r="C394" s="788"/>
      <c r="D394" s="1341"/>
      <c r="E394" s="791"/>
      <c r="G394" s="1057"/>
    </row>
    <row r="395" spans="1:7" ht="45.75" customHeight="1">
      <c r="A395" s="785"/>
      <c r="B395" s="786"/>
      <c r="C395" s="788"/>
      <c r="D395" s="1341"/>
      <c r="E395" s="791"/>
      <c r="G395" s="1057"/>
    </row>
    <row r="396" spans="1:7" ht="45.75" customHeight="1">
      <c r="A396" s="785"/>
      <c r="B396" s="786"/>
      <c r="C396" s="788"/>
      <c r="D396" s="1341"/>
      <c r="E396" s="791"/>
      <c r="G396" s="1057"/>
    </row>
    <row r="397" spans="1:7" ht="45.75" customHeight="1">
      <c r="A397" s="785"/>
      <c r="B397" s="786"/>
      <c r="C397" s="788"/>
      <c r="D397" s="1341"/>
      <c r="E397" s="791"/>
      <c r="G397" s="1057"/>
    </row>
    <row r="398" spans="1:7" ht="45.75" customHeight="1">
      <c r="A398" s="785"/>
      <c r="B398" s="786"/>
      <c r="C398" s="788"/>
      <c r="D398" s="1341"/>
      <c r="E398" s="791"/>
      <c r="G398" s="1057"/>
    </row>
    <row r="399" spans="1:7" ht="45.75" customHeight="1">
      <c r="A399" s="785"/>
      <c r="B399" s="786"/>
      <c r="C399" s="788"/>
      <c r="D399" s="1341"/>
      <c r="E399" s="791"/>
      <c r="G399" s="1057"/>
    </row>
    <row r="400" spans="1:7" ht="45.75" customHeight="1">
      <c r="A400" s="785"/>
      <c r="B400" s="786"/>
      <c r="C400" s="788"/>
      <c r="D400" s="1341"/>
      <c r="E400" s="791"/>
      <c r="G400" s="1057"/>
    </row>
    <row r="401" spans="1:7" ht="45.75" customHeight="1">
      <c r="A401" s="785"/>
      <c r="B401" s="786"/>
      <c r="C401" s="788"/>
      <c r="D401" s="1341"/>
      <c r="E401" s="791"/>
      <c r="G401" s="1057"/>
    </row>
    <row r="402" spans="1:7" ht="45.75" customHeight="1">
      <c r="A402" s="785"/>
      <c r="B402" s="786"/>
      <c r="C402" s="788"/>
      <c r="D402" s="1341"/>
      <c r="E402" s="791"/>
      <c r="G402" s="1057"/>
    </row>
    <row r="403" spans="1:7" ht="45.75" customHeight="1">
      <c r="A403" s="785"/>
      <c r="B403" s="786"/>
      <c r="C403" s="788"/>
      <c r="D403" s="1341"/>
      <c r="E403" s="791"/>
      <c r="G403" s="1057"/>
    </row>
    <row r="404" spans="1:7" ht="45.75" customHeight="1">
      <c r="A404" s="785"/>
      <c r="B404" s="786"/>
      <c r="C404" s="788"/>
      <c r="D404" s="1341"/>
      <c r="E404" s="791"/>
      <c r="G404" s="1057"/>
    </row>
    <row r="405" spans="1:7" ht="45.75" customHeight="1">
      <c r="A405" s="785"/>
      <c r="B405" s="786"/>
      <c r="C405" s="788"/>
      <c r="D405" s="1341"/>
      <c r="E405" s="791"/>
      <c r="G405" s="1057"/>
    </row>
    <row r="406" spans="1:7" ht="45.75" customHeight="1">
      <c r="A406" s="785"/>
      <c r="B406" s="786"/>
      <c r="C406" s="788"/>
      <c r="D406" s="1341"/>
      <c r="E406" s="791"/>
      <c r="G406" s="1057"/>
    </row>
    <row r="407" spans="1:7" ht="45.75" customHeight="1">
      <c r="A407" s="785"/>
      <c r="B407" s="786"/>
      <c r="C407" s="788"/>
      <c r="D407" s="1341"/>
      <c r="E407" s="791"/>
      <c r="G407" s="1057"/>
    </row>
    <row r="408" spans="1:7" ht="45.75" customHeight="1">
      <c r="A408" s="785"/>
      <c r="B408" s="786"/>
      <c r="C408" s="788"/>
      <c r="D408" s="1341"/>
      <c r="E408" s="791"/>
      <c r="G408" s="1057"/>
    </row>
    <row r="409" spans="1:7" ht="45.75" customHeight="1">
      <c r="A409" s="785"/>
      <c r="B409" s="786"/>
      <c r="C409" s="788"/>
      <c r="D409" s="1341"/>
      <c r="E409" s="791"/>
      <c r="G409" s="1057"/>
    </row>
    <row r="410" spans="1:7" ht="45.75" customHeight="1">
      <c r="A410" s="785"/>
      <c r="B410" s="786"/>
      <c r="C410" s="788"/>
      <c r="D410" s="1341"/>
      <c r="E410" s="791"/>
      <c r="G410" s="1057"/>
    </row>
    <row r="411" spans="1:7" ht="45.75" customHeight="1">
      <c r="A411" s="785"/>
      <c r="B411" s="786"/>
      <c r="C411" s="788"/>
      <c r="D411" s="1341"/>
      <c r="E411" s="791"/>
      <c r="G411" s="1057"/>
    </row>
    <row r="412" spans="1:7" ht="45.75" customHeight="1">
      <c r="A412" s="785"/>
      <c r="B412" s="786"/>
      <c r="C412" s="788"/>
      <c r="D412" s="1341"/>
      <c r="E412" s="791"/>
      <c r="G412" s="1057"/>
    </row>
    <row r="413" spans="1:7" ht="45.75" customHeight="1">
      <c r="A413" s="785"/>
      <c r="B413" s="786"/>
      <c r="C413" s="788"/>
      <c r="D413" s="1341"/>
      <c r="E413" s="791"/>
      <c r="G413" s="1057"/>
    </row>
    <row r="414" spans="1:7" ht="45.75" customHeight="1">
      <c r="A414" s="785"/>
      <c r="B414" s="786"/>
      <c r="C414" s="788"/>
      <c r="D414" s="1341"/>
      <c r="E414" s="791"/>
      <c r="G414" s="1057"/>
    </row>
    <row r="415" spans="1:7" ht="45.75" customHeight="1">
      <c r="A415" s="785"/>
      <c r="B415" s="786"/>
      <c r="C415" s="788"/>
      <c r="D415" s="1341"/>
      <c r="E415" s="791"/>
      <c r="G415" s="1057"/>
    </row>
    <row r="416" spans="1:7" ht="45.75" customHeight="1">
      <c r="A416" s="785"/>
      <c r="B416" s="786"/>
      <c r="C416" s="788"/>
      <c r="D416" s="1341"/>
      <c r="E416" s="791"/>
      <c r="G416" s="1057"/>
    </row>
    <row r="417" spans="1:7" ht="45.75" customHeight="1">
      <c r="A417" s="785"/>
      <c r="B417" s="786"/>
      <c r="C417" s="788"/>
      <c r="D417" s="1341"/>
      <c r="E417" s="791"/>
      <c r="G417" s="1057"/>
    </row>
    <row r="418" spans="1:7" ht="45.75" customHeight="1">
      <c r="A418" s="785"/>
      <c r="B418" s="786"/>
      <c r="C418" s="788"/>
      <c r="D418" s="1341"/>
      <c r="E418" s="791"/>
      <c r="G418" s="1057"/>
    </row>
    <row r="419" spans="1:7" ht="45.75" customHeight="1">
      <c r="A419" s="785"/>
      <c r="B419" s="786"/>
      <c r="C419" s="788"/>
      <c r="D419" s="1341"/>
      <c r="E419" s="791"/>
      <c r="G419" s="1057"/>
    </row>
    <row r="420" spans="1:7" ht="45.75" customHeight="1">
      <c r="A420" s="785"/>
      <c r="B420" s="786"/>
      <c r="C420" s="788"/>
      <c r="D420" s="1341"/>
      <c r="E420" s="791"/>
      <c r="G420" s="1057"/>
    </row>
    <row r="421" spans="1:7" ht="45.75" customHeight="1">
      <c r="A421" s="785"/>
      <c r="B421" s="786"/>
      <c r="C421" s="788"/>
      <c r="D421" s="1341"/>
      <c r="E421" s="791"/>
      <c r="G421" s="1057"/>
    </row>
    <row r="422" spans="1:7" ht="45.75" customHeight="1">
      <c r="A422" s="785"/>
      <c r="B422" s="786"/>
      <c r="C422" s="788"/>
      <c r="D422" s="1341"/>
      <c r="E422" s="791"/>
      <c r="G422" s="1057"/>
    </row>
    <row r="423" spans="1:7" ht="45.75" customHeight="1">
      <c r="A423" s="785"/>
      <c r="B423" s="786"/>
      <c r="C423" s="788"/>
      <c r="D423" s="1341"/>
      <c r="E423" s="791"/>
      <c r="G423" s="1057"/>
    </row>
    <row r="424" spans="1:7" ht="45.75" customHeight="1">
      <c r="A424" s="785"/>
      <c r="B424" s="786"/>
      <c r="C424" s="788"/>
      <c r="D424" s="1341"/>
      <c r="E424" s="791"/>
      <c r="G424" s="1057"/>
    </row>
    <row r="425" spans="1:7" ht="45.75" customHeight="1">
      <c r="A425" s="785"/>
      <c r="B425" s="786"/>
      <c r="C425" s="788"/>
      <c r="D425" s="1341"/>
      <c r="E425" s="791"/>
      <c r="G425" s="1057"/>
    </row>
    <row r="426" spans="1:7" ht="45.75" customHeight="1">
      <c r="A426" s="785"/>
      <c r="B426" s="786"/>
      <c r="C426" s="788"/>
      <c r="D426" s="1341"/>
      <c r="E426" s="791"/>
      <c r="G426" s="1057"/>
    </row>
    <row r="427" spans="1:7" ht="45.75" customHeight="1">
      <c r="A427" s="785"/>
      <c r="B427" s="786"/>
      <c r="C427" s="788"/>
      <c r="D427" s="1341"/>
      <c r="E427" s="791"/>
      <c r="G427" s="1057"/>
    </row>
    <row r="428" spans="1:7" ht="45.75" customHeight="1">
      <c r="A428" s="785"/>
      <c r="B428" s="786"/>
      <c r="C428" s="788"/>
      <c r="D428" s="1341"/>
      <c r="E428" s="791"/>
      <c r="G428" s="1057"/>
    </row>
    <row r="429" spans="1:7" ht="45.75" customHeight="1">
      <c r="A429" s="785"/>
      <c r="B429" s="786"/>
      <c r="C429" s="788"/>
      <c r="D429" s="1341"/>
      <c r="E429" s="791"/>
      <c r="G429" s="1057"/>
    </row>
    <row r="430" spans="1:7" ht="45.75" customHeight="1">
      <c r="A430" s="785"/>
      <c r="B430" s="786"/>
      <c r="C430" s="788"/>
      <c r="D430" s="1341"/>
      <c r="E430" s="791"/>
      <c r="G430" s="1057"/>
    </row>
    <row r="431" spans="1:7" ht="45.75" customHeight="1">
      <c r="A431" s="785"/>
      <c r="B431" s="786"/>
      <c r="C431" s="788"/>
      <c r="D431" s="1341"/>
      <c r="E431" s="791"/>
      <c r="G431" s="1057"/>
    </row>
    <row r="432" spans="1:7" ht="45.75" customHeight="1">
      <c r="A432" s="785"/>
      <c r="B432" s="786"/>
      <c r="C432" s="788"/>
      <c r="D432" s="1341"/>
      <c r="E432" s="791"/>
      <c r="G432" s="1057"/>
    </row>
    <row r="433" spans="1:7" ht="45.75" customHeight="1">
      <c r="A433" s="785"/>
      <c r="B433" s="786"/>
      <c r="C433" s="788"/>
      <c r="D433" s="1341"/>
      <c r="E433" s="791"/>
      <c r="G433" s="1057"/>
    </row>
    <row r="434" spans="1:7" ht="45.75" customHeight="1">
      <c r="A434" s="785"/>
      <c r="B434" s="786"/>
      <c r="C434" s="788"/>
      <c r="D434" s="1341"/>
      <c r="E434" s="791"/>
      <c r="G434" s="1057"/>
    </row>
    <row r="435" spans="1:7" ht="45.75" customHeight="1">
      <c r="A435" s="785"/>
      <c r="B435" s="786"/>
      <c r="C435" s="788"/>
      <c r="D435" s="1341"/>
      <c r="E435" s="791"/>
      <c r="G435" s="1057"/>
    </row>
    <row r="436" spans="1:7" ht="45.75" customHeight="1">
      <c r="A436" s="785"/>
      <c r="B436" s="786"/>
      <c r="C436" s="788"/>
      <c r="D436" s="1341"/>
      <c r="E436" s="791"/>
      <c r="G436" s="1057"/>
    </row>
    <row r="437" spans="1:7" ht="45.75" customHeight="1">
      <c r="A437" s="785"/>
      <c r="B437" s="786"/>
      <c r="C437" s="788"/>
      <c r="D437" s="1341"/>
      <c r="E437" s="791"/>
      <c r="G437" s="1057"/>
    </row>
    <row r="438" spans="1:7" ht="45.75" customHeight="1">
      <c r="A438" s="785"/>
      <c r="B438" s="786"/>
      <c r="C438" s="788"/>
      <c r="D438" s="1341"/>
      <c r="E438" s="791"/>
      <c r="G438" s="1057"/>
    </row>
    <row r="439" spans="1:7" ht="45.75" customHeight="1">
      <c r="A439" s="785"/>
      <c r="B439" s="786"/>
      <c r="C439" s="788"/>
      <c r="D439" s="1341"/>
      <c r="E439" s="791"/>
      <c r="G439" s="1057"/>
    </row>
    <row r="440" spans="1:7" ht="45.75" customHeight="1">
      <c r="A440" s="785"/>
      <c r="B440" s="786"/>
      <c r="C440" s="788"/>
      <c r="D440" s="1341"/>
      <c r="E440" s="791"/>
      <c r="G440" s="1057"/>
    </row>
    <row r="441" spans="1:7" ht="45.75" customHeight="1">
      <c r="A441" s="785"/>
      <c r="B441" s="786"/>
      <c r="C441" s="788"/>
      <c r="D441" s="1341"/>
      <c r="E441" s="791"/>
      <c r="G441" s="1057"/>
    </row>
    <row r="442" spans="1:7" ht="45.75" customHeight="1">
      <c r="A442" s="785"/>
      <c r="B442" s="786"/>
      <c r="C442" s="788"/>
      <c r="D442" s="1341"/>
      <c r="E442" s="791"/>
      <c r="G442" s="1057"/>
    </row>
    <row r="443" spans="1:7" ht="45.75" customHeight="1">
      <c r="A443" s="785"/>
      <c r="B443" s="786"/>
      <c r="C443" s="788"/>
      <c r="D443" s="1341"/>
      <c r="E443" s="791"/>
      <c r="G443" s="1057"/>
    </row>
    <row r="444" spans="1:7" ht="45.75" customHeight="1">
      <c r="A444" s="785"/>
      <c r="B444" s="786"/>
      <c r="C444" s="788"/>
      <c r="D444" s="1341"/>
      <c r="E444" s="791"/>
      <c r="G444" s="1057"/>
    </row>
    <row r="445" spans="1:7" ht="45.75" customHeight="1">
      <c r="A445" s="785"/>
      <c r="B445" s="786"/>
      <c r="C445" s="788"/>
      <c r="D445" s="1341"/>
      <c r="E445" s="791"/>
      <c r="G445" s="1057"/>
    </row>
    <row r="446" spans="1:7" ht="45.75" customHeight="1">
      <c r="A446" s="785"/>
      <c r="B446" s="786"/>
      <c r="C446" s="788"/>
      <c r="D446" s="1341"/>
      <c r="E446" s="791"/>
      <c r="G446" s="1057"/>
    </row>
    <row r="447" spans="1:7" ht="45.75" customHeight="1">
      <c r="A447" s="785"/>
      <c r="B447" s="786"/>
      <c r="C447" s="788"/>
      <c r="D447" s="1341"/>
      <c r="E447" s="791"/>
      <c r="G447" s="1057"/>
    </row>
    <row r="448" spans="1:7" ht="45.75" customHeight="1">
      <c r="A448" s="785"/>
      <c r="B448" s="786"/>
      <c r="C448" s="788"/>
      <c r="D448" s="1341"/>
      <c r="E448" s="791"/>
      <c r="G448" s="1057"/>
    </row>
    <row r="449" spans="1:7" ht="45.75" customHeight="1">
      <c r="A449" s="785"/>
      <c r="B449" s="786"/>
      <c r="C449" s="788"/>
      <c r="D449" s="1341"/>
      <c r="E449" s="791"/>
      <c r="G449" s="1057"/>
    </row>
    <row r="450" spans="1:7" ht="45.75" customHeight="1">
      <c r="A450" s="785"/>
      <c r="B450" s="786"/>
      <c r="C450" s="788"/>
      <c r="D450" s="1341"/>
      <c r="E450" s="791"/>
      <c r="G450" s="1057"/>
    </row>
    <row r="451" spans="1:7" ht="45.75" customHeight="1">
      <c r="A451" s="785"/>
      <c r="B451" s="786"/>
      <c r="C451" s="788"/>
      <c r="D451" s="1341"/>
      <c r="E451" s="791"/>
      <c r="G451" s="1057"/>
    </row>
    <row r="452" spans="1:7" ht="45.75" customHeight="1">
      <c r="A452" s="785"/>
      <c r="B452" s="786"/>
      <c r="C452" s="788"/>
      <c r="D452" s="1341"/>
      <c r="E452" s="791"/>
      <c r="G452" s="1057"/>
    </row>
    <row r="453" spans="1:7" ht="45.75" customHeight="1">
      <c r="A453" s="785"/>
      <c r="B453" s="786"/>
      <c r="C453" s="788"/>
      <c r="D453" s="1341"/>
      <c r="E453" s="791"/>
      <c r="G453" s="1057"/>
    </row>
    <row r="454" spans="1:7" ht="45.75" customHeight="1">
      <c r="A454" s="785"/>
      <c r="B454" s="786"/>
      <c r="C454" s="788"/>
      <c r="D454" s="1341"/>
      <c r="E454" s="791"/>
      <c r="G454" s="1057"/>
    </row>
    <row r="455" spans="1:7" ht="45.75" customHeight="1">
      <c r="A455" s="785"/>
      <c r="B455" s="786"/>
      <c r="C455" s="788"/>
      <c r="D455" s="1341"/>
      <c r="E455" s="791"/>
      <c r="G455" s="1057"/>
    </row>
    <row r="456" spans="1:7" ht="45.75" customHeight="1">
      <c r="A456" s="785"/>
      <c r="B456" s="786"/>
      <c r="C456" s="788"/>
      <c r="D456" s="1341"/>
      <c r="E456" s="791"/>
      <c r="G456" s="1057"/>
    </row>
    <row r="457" spans="1:7" ht="45.75" customHeight="1">
      <c r="A457" s="785"/>
      <c r="B457" s="786"/>
      <c r="C457" s="788"/>
      <c r="D457" s="1341"/>
      <c r="E457" s="791"/>
      <c r="G457" s="1057"/>
    </row>
    <row r="458" spans="1:7" ht="45.75" customHeight="1">
      <c r="A458" s="785"/>
      <c r="B458" s="786"/>
      <c r="C458" s="788"/>
      <c r="D458" s="1341"/>
      <c r="E458" s="791"/>
      <c r="G458" s="1057"/>
    </row>
    <row r="459" spans="1:7" ht="45.75" customHeight="1">
      <c r="A459" s="785"/>
      <c r="B459" s="786"/>
      <c r="C459" s="788"/>
      <c r="D459" s="1341"/>
      <c r="E459" s="791"/>
      <c r="G459" s="1057"/>
    </row>
    <row r="460" spans="1:7" ht="45.75" customHeight="1">
      <c r="A460" s="785"/>
      <c r="B460" s="786"/>
      <c r="C460" s="788"/>
      <c r="D460" s="1341"/>
      <c r="E460" s="791"/>
      <c r="G460" s="1057"/>
    </row>
    <row r="461" spans="1:7" ht="45.75" customHeight="1">
      <c r="A461" s="785"/>
      <c r="B461" s="786"/>
      <c r="C461" s="788"/>
      <c r="D461" s="1341"/>
      <c r="E461" s="791"/>
      <c r="G461" s="1057"/>
    </row>
    <row r="462" spans="1:7" ht="45.75" customHeight="1">
      <c r="A462" s="785"/>
      <c r="B462" s="786"/>
      <c r="C462" s="788"/>
      <c r="D462" s="1341"/>
      <c r="E462" s="791"/>
      <c r="G462" s="1057"/>
    </row>
    <row r="463" spans="1:7" ht="45.75" customHeight="1">
      <c r="A463" s="785"/>
      <c r="B463" s="786"/>
      <c r="C463" s="788"/>
      <c r="D463" s="1341"/>
      <c r="E463" s="791"/>
      <c r="G463" s="1057"/>
    </row>
    <row r="464" spans="1:7" ht="45.75" customHeight="1">
      <c r="A464" s="785"/>
      <c r="B464" s="786"/>
      <c r="C464" s="788"/>
      <c r="D464" s="1341"/>
      <c r="E464" s="791"/>
      <c r="G464" s="1057"/>
    </row>
    <row r="465" spans="1:7" ht="45.75" customHeight="1">
      <c r="A465" s="785"/>
      <c r="B465" s="786"/>
      <c r="C465" s="788"/>
      <c r="D465" s="1341"/>
      <c r="E465" s="791"/>
      <c r="G465" s="1057"/>
    </row>
    <row r="466" spans="1:7" ht="45.75" customHeight="1">
      <c r="A466" s="785"/>
      <c r="B466" s="786"/>
      <c r="C466" s="788"/>
      <c r="D466" s="1341"/>
      <c r="E466" s="791"/>
      <c r="G466" s="1057"/>
    </row>
    <row r="467" spans="1:7" ht="45.75" customHeight="1">
      <c r="A467" s="785"/>
      <c r="B467" s="786"/>
      <c r="C467" s="788"/>
      <c r="D467" s="1341"/>
      <c r="E467" s="791"/>
      <c r="G467" s="1057"/>
    </row>
    <row r="468" spans="1:7" ht="45.75" customHeight="1">
      <c r="A468" s="785"/>
      <c r="B468" s="786"/>
      <c r="C468" s="788"/>
      <c r="D468" s="1341"/>
      <c r="E468" s="791"/>
      <c r="G468" s="1057"/>
    </row>
    <row r="469" spans="1:7" ht="45.75" customHeight="1">
      <c r="A469" s="785"/>
      <c r="B469" s="786"/>
      <c r="C469" s="788"/>
      <c r="D469" s="1341"/>
      <c r="E469" s="791"/>
      <c r="G469" s="1057"/>
    </row>
    <row r="470" spans="1:7" ht="45.75" customHeight="1">
      <c r="A470" s="785"/>
      <c r="B470" s="786"/>
      <c r="C470" s="788"/>
      <c r="D470" s="1341"/>
      <c r="E470" s="791"/>
      <c r="G470" s="1057"/>
    </row>
    <row r="471" spans="1:7" ht="45.75" customHeight="1">
      <c r="A471" s="785"/>
      <c r="B471" s="786"/>
      <c r="C471" s="788"/>
      <c r="D471" s="1341"/>
      <c r="E471" s="791"/>
      <c r="G471" s="1057"/>
    </row>
    <row r="472" spans="1:7" ht="45.75" customHeight="1">
      <c r="A472" s="785"/>
      <c r="B472" s="786"/>
      <c r="C472" s="788"/>
      <c r="D472" s="1341"/>
      <c r="E472" s="791"/>
      <c r="G472" s="1057"/>
    </row>
    <row r="473" spans="1:7" ht="45.75" customHeight="1">
      <c r="A473" s="785"/>
      <c r="B473" s="786"/>
      <c r="C473" s="788"/>
      <c r="D473" s="1341"/>
      <c r="E473" s="791"/>
      <c r="G473" s="1057"/>
    </row>
    <row r="474" spans="1:7" ht="45.75" customHeight="1">
      <c r="A474" s="785"/>
      <c r="B474" s="786"/>
      <c r="C474" s="788"/>
      <c r="D474" s="1341"/>
      <c r="E474" s="791"/>
      <c r="G474" s="1057"/>
    </row>
    <row r="475" spans="1:7" ht="45.75" customHeight="1">
      <c r="A475" s="785"/>
      <c r="B475" s="786"/>
      <c r="C475" s="788"/>
      <c r="D475" s="1341"/>
      <c r="E475" s="791"/>
      <c r="G475" s="1057"/>
    </row>
    <row r="476" spans="1:7" ht="45.75" customHeight="1">
      <c r="A476" s="785"/>
      <c r="B476" s="786"/>
      <c r="C476" s="788"/>
      <c r="D476" s="1341"/>
      <c r="E476" s="791"/>
      <c r="G476" s="1057"/>
    </row>
    <row r="477" spans="1:7" ht="45.75" customHeight="1">
      <c r="A477" s="785"/>
      <c r="B477" s="786"/>
      <c r="C477" s="788"/>
      <c r="D477" s="1341"/>
      <c r="E477" s="791"/>
      <c r="G477" s="1057"/>
    </row>
    <row r="478" spans="1:7" ht="45.75" customHeight="1">
      <c r="A478" s="785"/>
      <c r="B478" s="786"/>
      <c r="C478" s="788"/>
      <c r="D478" s="1341"/>
      <c r="E478" s="791"/>
      <c r="G478" s="1057"/>
    </row>
    <row r="479" spans="1:7" ht="45.75" customHeight="1">
      <c r="A479" s="785"/>
      <c r="B479" s="786"/>
      <c r="C479" s="788"/>
      <c r="D479" s="1341"/>
      <c r="E479" s="791"/>
      <c r="G479" s="1057"/>
    </row>
    <row r="480" spans="1:7" ht="45.75" customHeight="1">
      <c r="A480" s="785"/>
      <c r="B480" s="786"/>
      <c r="C480" s="788"/>
      <c r="D480" s="1341"/>
      <c r="E480" s="791"/>
      <c r="G480" s="1057"/>
    </row>
    <row r="481" spans="1:7" ht="45.75" customHeight="1">
      <c r="A481" s="785"/>
      <c r="B481" s="786"/>
      <c r="C481" s="788"/>
      <c r="D481" s="1341"/>
      <c r="E481" s="791"/>
      <c r="G481" s="1057"/>
    </row>
    <row r="482" spans="1:7" ht="45.75" customHeight="1">
      <c r="A482" s="785"/>
      <c r="B482" s="786"/>
      <c r="C482" s="788"/>
      <c r="D482" s="1341"/>
      <c r="E482" s="791"/>
      <c r="G482" s="1057"/>
    </row>
    <row r="483" spans="1:7" ht="45.75" customHeight="1">
      <c r="A483" s="785"/>
      <c r="B483" s="786"/>
      <c r="C483" s="788"/>
      <c r="D483" s="1341"/>
      <c r="E483" s="791"/>
      <c r="G483" s="1057"/>
    </row>
    <row r="484" spans="1:7" ht="45.75" customHeight="1">
      <c r="A484" s="785"/>
      <c r="B484" s="786"/>
      <c r="C484" s="788"/>
      <c r="D484" s="1341"/>
      <c r="E484" s="791"/>
      <c r="G484" s="1057"/>
    </row>
    <row r="485" spans="1:7" ht="45.75" customHeight="1">
      <c r="A485" s="785"/>
      <c r="B485" s="786"/>
      <c r="C485" s="788"/>
      <c r="D485" s="1341"/>
      <c r="E485" s="791"/>
      <c r="G485" s="1057"/>
    </row>
    <row r="486" spans="1:7" ht="45.75" customHeight="1">
      <c r="A486" s="785"/>
      <c r="B486" s="786"/>
      <c r="C486" s="788"/>
      <c r="D486" s="1341"/>
      <c r="E486" s="791"/>
      <c r="G486" s="1057"/>
    </row>
    <row r="487" spans="1:7" ht="45.75" customHeight="1">
      <c r="A487" s="785"/>
      <c r="B487" s="786"/>
      <c r="C487" s="788"/>
      <c r="D487" s="1341"/>
      <c r="E487" s="791"/>
      <c r="G487" s="1057"/>
    </row>
    <row r="488" spans="1:7" ht="45.75" customHeight="1">
      <c r="A488" s="785"/>
      <c r="B488" s="786"/>
      <c r="C488" s="788"/>
      <c r="D488" s="1341"/>
      <c r="E488" s="791"/>
      <c r="G488" s="1057"/>
    </row>
    <row r="489" spans="1:7" ht="45.75" customHeight="1">
      <c r="A489" s="785"/>
      <c r="B489" s="786"/>
      <c r="C489" s="788"/>
      <c r="D489" s="1341"/>
      <c r="E489" s="791"/>
      <c r="G489" s="1057"/>
    </row>
    <row r="490" spans="1:7" ht="45.75" customHeight="1">
      <c r="A490" s="785"/>
      <c r="B490" s="786"/>
      <c r="C490" s="788"/>
      <c r="D490" s="1341"/>
      <c r="E490" s="791"/>
      <c r="G490" s="1057"/>
    </row>
    <row r="491" spans="1:7" ht="45.75" customHeight="1">
      <c r="A491" s="785"/>
      <c r="B491" s="786"/>
      <c r="C491" s="788"/>
      <c r="D491" s="1341"/>
      <c r="E491" s="791"/>
      <c r="G491" s="1057"/>
    </row>
    <row r="492" spans="1:7" ht="45.75" customHeight="1">
      <c r="A492" s="785"/>
      <c r="B492" s="786"/>
      <c r="C492" s="788"/>
      <c r="D492" s="1341"/>
      <c r="E492" s="791"/>
      <c r="G492" s="1057"/>
    </row>
    <row r="493" spans="1:7" ht="45.75" customHeight="1">
      <c r="A493" s="785"/>
      <c r="B493" s="786"/>
      <c r="C493" s="788"/>
      <c r="D493" s="1341"/>
      <c r="E493" s="791"/>
      <c r="G493" s="1057"/>
    </row>
    <row r="494" spans="1:7" ht="45.75" customHeight="1">
      <c r="A494" s="785"/>
      <c r="B494" s="786"/>
      <c r="C494" s="788"/>
      <c r="D494" s="1341"/>
      <c r="E494" s="791"/>
      <c r="G494" s="1057"/>
    </row>
    <row r="495" spans="1:7" ht="45.75" customHeight="1">
      <c r="A495" s="785"/>
      <c r="B495" s="786"/>
      <c r="C495" s="788"/>
      <c r="D495" s="1341"/>
      <c r="E495" s="791"/>
      <c r="G495" s="1057"/>
    </row>
    <row r="496" spans="1:7" ht="45.75" customHeight="1">
      <c r="A496" s="785"/>
      <c r="B496" s="786"/>
      <c r="C496" s="788"/>
      <c r="D496" s="1341"/>
      <c r="E496" s="791"/>
      <c r="G496" s="1057"/>
    </row>
    <row r="497" spans="1:7" ht="45.75" customHeight="1">
      <c r="A497" s="785"/>
      <c r="B497" s="786"/>
      <c r="C497" s="788"/>
      <c r="D497" s="1341"/>
      <c r="E497" s="791"/>
      <c r="G497" s="1057"/>
    </row>
    <row r="498" spans="1:7" ht="45.75" customHeight="1">
      <c r="A498" s="785"/>
      <c r="B498" s="786"/>
      <c r="C498" s="788"/>
      <c r="D498" s="1341"/>
      <c r="E498" s="791"/>
      <c r="G498" s="1057"/>
    </row>
    <row r="499" spans="1:7" ht="45.75" customHeight="1">
      <c r="A499" s="785"/>
      <c r="B499" s="786"/>
      <c r="C499" s="788"/>
      <c r="D499" s="1341"/>
      <c r="E499" s="791"/>
      <c r="G499" s="1057"/>
    </row>
    <row r="500" spans="1:7" ht="45.75" customHeight="1">
      <c r="A500" s="785"/>
      <c r="B500" s="786"/>
      <c r="C500" s="788"/>
      <c r="D500" s="1341"/>
      <c r="E500" s="791"/>
      <c r="G500" s="1057"/>
    </row>
    <row r="501" spans="1:7" ht="45.75" customHeight="1">
      <c r="A501" s="785"/>
      <c r="B501" s="786"/>
      <c r="C501" s="788"/>
      <c r="D501" s="1341"/>
      <c r="E501" s="791"/>
      <c r="G501" s="1057"/>
    </row>
    <row r="502" spans="1:7" ht="45.75" customHeight="1">
      <c r="A502" s="785"/>
      <c r="B502" s="786"/>
      <c r="C502" s="788"/>
      <c r="D502" s="1341"/>
      <c r="E502" s="791"/>
      <c r="G502" s="1057"/>
    </row>
    <row r="503" spans="1:7" ht="45.75" customHeight="1">
      <c r="A503" s="785"/>
      <c r="B503" s="786"/>
      <c r="C503" s="788"/>
      <c r="D503" s="1341"/>
      <c r="E503" s="791"/>
      <c r="G503" s="1057"/>
    </row>
    <row r="504" spans="1:7" ht="45.75" customHeight="1">
      <c r="A504" s="785"/>
      <c r="B504" s="786"/>
      <c r="C504" s="788"/>
      <c r="D504" s="1341"/>
      <c r="E504" s="791"/>
      <c r="G504" s="1057"/>
    </row>
    <row r="505" spans="1:7" ht="45.75" customHeight="1">
      <c r="A505" s="785"/>
      <c r="B505" s="786"/>
      <c r="C505" s="788"/>
      <c r="D505" s="1341"/>
      <c r="E505" s="791"/>
      <c r="G505" s="1057"/>
    </row>
    <row r="506" spans="1:7" ht="45.75" customHeight="1">
      <c r="A506" s="785"/>
      <c r="B506" s="786"/>
      <c r="C506" s="788"/>
      <c r="D506" s="1341"/>
      <c r="E506" s="791"/>
      <c r="G506" s="1057"/>
    </row>
    <row r="507" spans="1:7" ht="45.75" customHeight="1">
      <c r="A507" s="785"/>
      <c r="B507" s="786"/>
      <c r="C507" s="788"/>
      <c r="D507" s="1341"/>
      <c r="E507" s="791"/>
      <c r="G507" s="1057"/>
    </row>
    <row r="508" spans="1:7" ht="45.75" customHeight="1">
      <c r="A508" s="785"/>
      <c r="B508" s="786"/>
      <c r="C508" s="788"/>
      <c r="D508" s="1341"/>
      <c r="E508" s="791"/>
      <c r="G508" s="1057"/>
    </row>
    <row r="509" spans="1:7" ht="45.75" customHeight="1">
      <c r="A509" s="785"/>
      <c r="B509" s="786"/>
      <c r="C509" s="788"/>
      <c r="D509" s="1341"/>
      <c r="E509" s="791"/>
      <c r="G509" s="1057"/>
    </row>
    <row r="510" spans="1:7" ht="45.75" customHeight="1">
      <c r="A510" s="785"/>
      <c r="B510" s="786"/>
      <c r="C510" s="788"/>
      <c r="D510" s="1341"/>
      <c r="E510" s="791"/>
      <c r="G510" s="1057"/>
    </row>
    <row r="511" spans="1:7" ht="45.75" customHeight="1">
      <c r="A511" s="785"/>
      <c r="B511" s="786"/>
      <c r="C511" s="788"/>
      <c r="D511" s="1341"/>
      <c r="E511" s="791"/>
      <c r="G511" s="1057"/>
    </row>
    <row r="512" spans="1:7" ht="45.75" customHeight="1">
      <c r="A512" s="785"/>
      <c r="B512" s="786"/>
      <c r="C512" s="788"/>
      <c r="D512" s="1341"/>
      <c r="E512" s="791"/>
      <c r="G512" s="1057"/>
    </row>
    <row r="513" spans="1:7" ht="45.75" customHeight="1">
      <c r="A513" s="785"/>
      <c r="B513" s="786"/>
      <c r="C513" s="788"/>
      <c r="D513" s="1341"/>
      <c r="E513" s="791"/>
      <c r="G513" s="1057"/>
    </row>
    <row r="514" spans="1:7" ht="45.75" customHeight="1">
      <c r="A514" s="785"/>
      <c r="B514" s="786"/>
      <c r="C514" s="788"/>
      <c r="D514" s="1341"/>
      <c r="E514" s="791"/>
      <c r="G514" s="1057"/>
    </row>
    <row r="515" spans="1:7" ht="45.75" customHeight="1">
      <c r="A515" s="785"/>
      <c r="B515" s="786"/>
      <c r="C515" s="788"/>
      <c r="D515" s="1341"/>
      <c r="E515" s="791"/>
      <c r="G515" s="1057"/>
    </row>
    <row r="516" spans="1:7" ht="45.75" customHeight="1">
      <c r="A516" s="785"/>
      <c r="B516" s="786"/>
      <c r="C516" s="788"/>
      <c r="D516" s="1341"/>
      <c r="E516" s="791"/>
      <c r="G516" s="1057"/>
    </row>
    <row r="517" spans="1:7" ht="45.75" customHeight="1">
      <c r="A517" s="785"/>
      <c r="B517" s="786"/>
      <c r="C517" s="788"/>
      <c r="D517" s="1341"/>
      <c r="E517" s="791"/>
      <c r="G517" s="1057"/>
    </row>
    <row r="518" spans="1:7" ht="45.75" customHeight="1">
      <c r="A518" s="785"/>
      <c r="B518" s="786"/>
      <c r="C518" s="788"/>
      <c r="D518" s="1341"/>
      <c r="E518" s="791"/>
      <c r="G518" s="1057"/>
    </row>
    <row r="519" spans="1:7" ht="45.75" customHeight="1">
      <c r="A519" s="785"/>
      <c r="B519" s="786"/>
      <c r="C519" s="788"/>
      <c r="D519" s="1341"/>
      <c r="E519" s="791"/>
      <c r="G519" s="1057"/>
    </row>
    <row r="520" spans="1:7" ht="45.75" customHeight="1">
      <c r="A520" s="785"/>
      <c r="B520" s="786"/>
      <c r="C520" s="788"/>
      <c r="D520" s="1341"/>
      <c r="E520" s="791"/>
      <c r="G520" s="1057"/>
    </row>
    <row r="521" spans="1:7" ht="45.75" customHeight="1">
      <c r="A521" s="785"/>
      <c r="B521" s="786"/>
      <c r="C521" s="788"/>
      <c r="D521" s="1341"/>
      <c r="E521" s="791"/>
      <c r="G521" s="1057"/>
    </row>
    <row r="522" spans="1:7" ht="45.75" customHeight="1">
      <c r="A522" s="785"/>
      <c r="B522" s="786"/>
      <c r="C522" s="788"/>
      <c r="D522" s="1341"/>
      <c r="E522" s="791"/>
      <c r="G522" s="1057"/>
    </row>
    <row r="523" spans="1:7" ht="45.75" customHeight="1">
      <c r="A523" s="785"/>
      <c r="B523" s="786"/>
      <c r="C523" s="788"/>
      <c r="D523" s="1341"/>
      <c r="E523" s="791"/>
      <c r="G523" s="1057"/>
    </row>
    <row r="524" spans="1:7" ht="45.75" customHeight="1">
      <c r="A524" s="785"/>
      <c r="B524" s="786"/>
      <c r="C524" s="788"/>
      <c r="D524" s="1341"/>
      <c r="E524" s="791"/>
      <c r="G524" s="1057"/>
    </row>
    <row r="525" spans="1:7" ht="45.75" customHeight="1">
      <c r="A525" s="785"/>
      <c r="B525" s="786"/>
      <c r="C525" s="788"/>
      <c r="D525" s="1341"/>
      <c r="E525" s="791"/>
      <c r="G525" s="1057"/>
    </row>
    <row r="526" spans="1:7" ht="45.75" customHeight="1">
      <c r="A526" s="785"/>
      <c r="B526" s="786"/>
      <c r="C526" s="788"/>
      <c r="D526" s="1341"/>
      <c r="E526" s="791"/>
      <c r="G526" s="1057"/>
    </row>
    <row r="527" spans="1:7" ht="45.75" customHeight="1">
      <c r="A527" s="785"/>
      <c r="B527" s="786"/>
      <c r="C527" s="788"/>
      <c r="D527" s="1341"/>
      <c r="E527" s="791"/>
      <c r="G527" s="1057"/>
    </row>
    <row r="528" spans="1:7" ht="45.75" customHeight="1">
      <c r="A528" s="785"/>
      <c r="B528" s="786"/>
      <c r="C528" s="788"/>
      <c r="D528" s="1341"/>
      <c r="E528" s="791"/>
      <c r="G528" s="1057"/>
    </row>
    <row r="529" spans="1:7" ht="45.75" customHeight="1">
      <c r="A529" s="785"/>
      <c r="B529" s="786"/>
      <c r="C529" s="788"/>
      <c r="D529" s="1341"/>
      <c r="E529" s="791"/>
      <c r="G529" s="1057"/>
    </row>
    <row r="530" spans="1:7" ht="45.75" customHeight="1">
      <c r="A530" s="785"/>
      <c r="B530" s="786"/>
      <c r="C530" s="788"/>
      <c r="D530" s="1341"/>
      <c r="E530" s="791"/>
      <c r="G530" s="1057"/>
    </row>
    <row r="531" spans="1:7" ht="45.75" customHeight="1">
      <c r="A531" s="785"/>
      <c r="B531" s="786"/>
      <c r="C531" s="788"/>
      <c r="D531" s="1341"/>
      <c r="E531" s="791"/>
      <c r="G531" s="1057"/>
    </row>
    <row r="532" spans="1:7" ht="45.75" customHeight="1">
      <c r="A532" s="785"/>
      <c r="B532" s="786"/>
      <c r="C532" s="788"/>
      <c r="D532" s="1341"/>
      <c r="E532" s="791"/>
      <c r="G532" s="1057"/>
    </row>
    <row r="533" spans="1:7" ht="45.75" customHeight="1">
      <c r="A533" s="785"/>
      <c r="B533" s="786"/>
      <c r="C533" s="788"/>
      <c r="D533" s="1341"/>
      <c r="E533" s="791"/>
      <c r="G533" s="1057"/>
    </row>
    <row r="534" spans="1:7" ht="45.75" customHeight="1">
      <c r="A534" s="785"/>
      <c r="B534" s="786"/>
      <c r="C534" s="788"/>
      <c r="D534" s="1341"/>
      <c r="E534" s="791"/>
      <c r="G534" s="1057"/>
    </row>
    <row r="535" spans="1:7" ht="45.75" customHeight="1">
      <c r="A535" s="785"/>
      <c r="B535" s="786"/>
      <c r="C535" s="788"/>
      <c r="D535" s="1341"/>
      <c r="E535" s="791"/>
      <c r="G535" s="1057"/>
    </row>
    <row r="536" spans="1:7" ht="45.75" customHeight="1">
      <c r="A536" s="785"/>
      <c r="B536" s="786"/>
      <c r="C536" s="788"/>
      <c r="D536" s="1341"/>
      <c r="E536" s="791"/>
      <c r="G536" s="1057"/>
    </row>
    <row r="537" spans="1:7" ht="45.75" customHeight="1">
      <c r="A537" s="785"/>
      <c r="B537" s="786"/>
      <c r="C537" s="788"/>
      <c r="D537" s="1341"/>
      <c r="E537" s="791"/>
      <c r="G537" s="1057"/>
    </row>
    <row r="538" spans="1:7" ht="45.75" customHeight="1">
      <c r="A538" s="785"/>
      <c r="B538" s="786"/>
      <c r="C538" s="788"/>
      <c r="D538" s="1341"/>
      <c r="E538" s="791"/>
      <c r="G538" s="1057"/>
    </row>
    <row r="539" spans="1:7" ht="45.75" customHeight="1">
      <c r="A539" s="785"/>
      <c r="B539" s="786"/>
      <c r="C539" s="788"/>
      <c r="D539" s="1341"/>
      <c r="E539" s="791"/>
      <c r="G539" s="1057"/>
    </row>
    <row r="540" spans="1:7" ht="45.75" customHeight="1">
      <c r="A540" s="785"/>
      <c r="B540" s="786"/>
      <c r="C540" s="788"/>
      <c r="D540" s="1341"/>
      <c r="E540" s="791"/>
      <c r="G540" s="1057"/>
    </row>
    <row r="541" spans="1:7" ht="45.75" customHeight="1">
      <c r="A541" s="785"/>
      <c r="B541" s="786"/>
      <c r="C541" s="788"/>
      <c r="D541" s="1341"/>
      <c r="E541" s="791"/>
      <c r="G541" s="1057"/>
    </row>
    <row r="542" spans="1:7" ht="45.75" customHeight="1">
      <c r="A542" s="785"/>
      <c r="B542" s="786"/>
      <c r="C542" s="788"/>
      <c r="D542" s="1341"/>
      <c r="E542" s="791"/>
      <c r="G542" s="1057"/>
    </row>
    <row r="543" spans="1:7" ht="45.75" customHeight="1">
      <c r="A543" s="785"/>
      <c r="B543" s="786"/>
      <c r="C543" s="788"/>
      <c r="D543" s="1341"/>
      <c r="E543" s="791"/>
      <c r="G543" s="1057"/>
    </row>
    <row r="544" spans="1:7" ht="45.75" customHeight="1">
      <c r="A544" s="785"/>
      <c r="B544" s="786"/>
      <c r="C544" s="788"/>
      <c r="D544" s="1341"/>
      <c r="E544" s="791"/>
      <c r="G544" s="1057"/>
    </row>
    <row r="545" spans="1:7" ht="45.75" customHeight="1">
      <c r="A545" s="785"/>
      <c r="B545" s="786"/>
      <c r="C545" s="788"/>
      <c r="D545" s="1341"/>
      <c r="E545" s="791"/>
      <c r="G545" s="1057"/>
    </row>
    <row r="546" spans="1:7" ht="45.75" customHeight="1">
      <c r="A546" s="785"/>
      <c r="B546" s="786"/>
      <c r="C546" s="788"/>
      <c r="D546" s="1341"/>
      <c r="E546" s="791"/>
      <c r="G546" s="1057"/>
    </row>
    <row r="547" spans="1:7" ht="45.75" customHeight="1">
      <c r="A547" s="785"/>
      <c r="B547" s="786"/>
      <c r="C547" s="788"/>
      <c r="D547" s="1341"/>
      <c r="E547" s="791"/>
      <c r="G547" s="1057"/>
    </row>
    <row r="548" spans="1:7" ht="45.75" customHeight="1">
      <c r="A548" s="785"/>
      <c r="B548" s="786"/>
      <c r="C548" s="788"/>
      <c r="D548" s="1341"/>
      <c r="E548" s="791"/>
      <c r="G548" s="1057"/>
    </row>
    <row r="549" spans="1:7" ht="45.75" customHeight="1">
      <c r="A549" s="785"/>
      <c r="B549" s="786"/>
      <c r="C549" s="788"/>
      <c r="D549" s="1341"/>
      <c r="E549" s="791"/>
      <c r="G549" s="1057"/>
    </row>
    <row r="550" spans="1:7" ht="45.75" customHeight="1">
      <c r="A550" s="785"/>
      <c r="B550" s="786"/>
      <c r="C550" s="788"/>
      <c r="D550" s="1341"/>
      <c r="E550" s="791"/>
      <c r="G550" s="1057"/>
    </row>
    <row r="551" spans="1:7" ht="45.75" customHeight="1">
      <c r="A551" s="785"/>
      <c r="B551" s="786"/>
      <c r="C551" s="788"/>
      <c r="D551" s="1341"/>
      <c r="E551" s="791"/>
      <c r="G551" s="1057"/>
    </row>
    <row r="552" spans="1:7" ht="45.75" customHeight="1">
      <c r="A552" s="785"/>
      <c r="B552" s="786"/>
      <c r="C552" s="788"/>
      <c r="D552" s="1341"/>
      <c r="E552" s="791"/>
      <c r="G552" s="1057"/>
    </row>
    <row r="553" spans="1:7" ht="45.75" customHeight="1">
      <c r="A553" s="785"/>
      <c r="B553" s="786"/>
      <c r="C553" s="788"/>
      <c r="D553" s="1341"/>
      <c r="E553" s="791"/>
      <c r="G553" s="1057"/>
    </row>
    <row r="554" spans="1:7" ht="45.75" customHeight="1">
      <c r="A554" s="785"/>
      <c r="B554" s="786"/>
      <c r="C554" s="788"/>
      <c r="D554" s="1341"/>
      <c r="E554" s="791"/>
      <c r="G554" s="1057"/>
    </row>
    <row r="555" spans="1:7" ht="45.75" customHeight="1">
      <c r="A555" s="785"/>
      <c r="B555" s="786"/>
      <c r="C555" s="788"/>
      <c r="D555" s="1341"/>
      <c r="E555" s="791"/>
      <c r="G555" s="1057"/>
    </row>
    <row r="556" spans="1:7" ht="45.75" customHeight="1">
      <c r="A556" s="785"/>
      <c r="B556" s="786"/>
      <c r="C556" s="788"/>
      <c r="D556" s="1341"/>
      <c r="E556" s="791"/>
      <c r="G556" s="1057"/>
    </row>
    <row r="557" spans="1:7" ht="45.75" customHeight="1">
      <c r="A557" s="785"/>
      <c r="B557" s="786"/>
      <c r="C557" s="788"/>
      <c r="D557" s="1341"/>
      <c r="E557" s="791"/>
      <c r="G557" s="1057"/>
    </row>
    <row r="558" spans="1:7" ht="45.75" customHeight="1">
      <c r="A558" s="785"/>
      <c r="B558" s="786"/>
      <c r="C558" s="788"/>
      <c r="D558" s="1341"/>
      <c r="E558" s="791"/>
      <c r="G558" s="1057"/>
    </row>
    <row r="559" spans="1:7" ht="45.75" customHeight="1">
      <c r="A559" s="785"/>
      <c r="B559" s="786"/>
      <c r="C559" s="788"/>
      <c r="D559" s="1341"/>
      <c r="E559" s="791"/>
      <c r="G559" s="1057"/>
    </row>
    <row r="560" spans="1:7" ht="45.75" customHeight="1">
      <c r="A560" s="785"/>
      <c r="B560" s="786"/>
      <c r="C560" s="788"/>
      <c r="D560" s="1341"/>
      <c r="E560" s="791"/>
      <c r="G560" s="1057"/>
    </row>
    <row r="561" spans="1:7" ht="45.75" customHeight="1">
      <c r="A561" s="785"/>
      <c r="B561" s="786"/>
      <c r="C561" s="788"/>
      <c r="D561" s="1341"/>
      <c r="E561" s="791"/>
      <c r="G561" s="1057"/>
    </row>
    <row r="562" spans="1:7" ht="45.75" customHeight="1">
      <c r="A562" s="785"/>
      <c r="B562" s="786"/>
      <c r="C562" s="788"/>
      <c r="D562" s="1341"/>
      <c r="E562" s="791"/>
      <c r="G562" s="1057"/>
    </row>
    <row r="563" spans="1:7" ht="45.75" customHeight="1">
      <c r="A563" s="785"/>
      <c r="B563" s="786"/>
      <c r="C563" s="788"/>
      <c r="D563" s="1341"/>
      <c r="E563" s="791"/>
      <c r="G563" s="1057"/>
    </row>
    <row r="564" spans="1:7" ht="45.75" customHeight="1">
      <c r="A564" s="785"/>
      <c r="B564" s="786"/>
      <c r="C564" s="788"/>
      <c r="D564" s="1341"/>
      <c r="E564" s="791"/>
      <c r="G564" s="1057"/>
    </row>
    <row r="565" spans="1:7" ht="45.75" customHeight="1">
      <c r="A565" s="785"/>
      <c r="B565" s="786"/>
      <c r="C565" s="788"/>
      <c r="D565" s="1341"/>
      <c r="E565" s="791"/>
      <c r="G565" s="1057"/>
    </row>
    <row r="566" spans="1:7" ht="45.75" customHeight="1">
      <c r="A566" s="785"/>
      <c r="B566" s="786"/>
      <c r="C566" s="788"/>
      <c r="D566" s="1341"/>
      <c r="E566" s="791"/>
      <c r="G566" s="1057"/>
    </row>
    <row r="567" spans="1:7" ht="45.75" customHeight="1">
      <c r="A567" s="785"/>
      <c r="B567" s="786"/>
      <c r="C567" s="788"/>
      <c r="D567" s="1341"/>
      <c r="E567" s="791"/>
      <c r="G567" s="1057"/>
    </row>
    <row r="568" spans="1:7" ht="45.75" customHeight="1">
      <c r="A568" s="785"/>
      <c r="B568" s="786"/>
      <c r="C568" s="788"/>
      <c r="D568" s="1341"/>
      <c r="E568" s="791"/>
      <c r="G568" s="1057"/>
    </row>
    <row r="569" spans="1:7" ht="45.75" customHeight="1">
      <c r="A569" s="785"/>
      <c r="B569" s="786"/>
      <c r="C569" s="788"/>
      <c r="D569" s="1341"/>
      <c r="E569" s="791"/>
      <c r="G569" s="1057"/>
    </row>
    <row r="570" spans="1:7" ht="45.75" customHeight="1">
      <c r="A570" s="785"/>
      <c r="B570" s="786"/>
      <c r="C570" s="788"/>
      <c r="D570" s="1341"/>
      <c r="E570" s="791"/>
      <c r="G570" s="1057"/>
    </row>
    <row r="571" spans="1:7" ht="45.75" customHeight="1">
      <c r="A571" s="785"/>
      <c r="B571" s="786"/>
      <c r="C571" s="788"/>
      <c r="D571" s="1341"/>
      <c r="E571" s="791"/>
      <c r="G571" s="1057"/>
    </row>
    <row r="572" spans="1:7" ht="45.75" customHeight="1">
      <c r="A572" s="785"/>
      <c r="B572" s="786"/>
      <c r="C572" s="788"/>
      <c r="D572" s="1341"/>
      <c r="E572" s="791"/>
      <c r="G572" s="1057"/>
    </row>
    <row r="573" spans="1:7" ht="45.75" customHeight="1">
      <c r="A573" s="785"/>
      <c r="B573" s="786"/>
      <c r="C573" s="788"/>
      <c r="D573" s="1341"/>
      <c r="E573" s="791"/>
      <c r="G573" s="1057"/>
    </row>
    <row r="574" spans="1:7" ht="45.75" customHeight="1">
      <c r="A574" s="785"/>
      <c r="B574" s="786"/>
      <c r="C574" s="788"/>
      <c r="D574" s="1341"/>
      <c r="E574" s="791"/>
      <c r="G574" s="1057"/>
    </row>
    <row r="575" spans="1:7" ht="45.75" customHeight="1">
      <c r="A575" s="785"/>
      <c r="B575" s="786"/>
      <c r="C575" s="788"/>
      <c r="D575" s="1341"/>
      <c r="E575" s="791"/>
      <c r="G575" s="1057"/>
    </row>
    <row r="576" spans="1:7" ht="45.75" customHeight="1">
      <c r="A576" s="785"/>
      <c r="B576" s="786"/>
      <c r="C576" s="788"/>
      <c r="D576" s="1341"/>
      <c r="E576" s="791"/>
      <c r="G576" s="1057"/>
    </row>
    <row r="577" spans="1:7" ht="45.75" customHeight="1">
      <c r="A577" s="785"/>
      <c r="B577" s="786"/>
      <c r="C577" s="788"/>
      <c r="D577" s="1341"/>
      <c r="E577" s="791"/>
      <c r="G577" s="1057"/>
    </row>
    <row r="578" spans="1:7" ht="45.75" customHeight="1">
      <c r="A578" s="785"/>
      <c r="B578" s="786"/>
      <c r="C578" s="788"/>
      <c r="D578" s="1341"/>
      <c r="E578" s="791"/>
      <c r="G578" s="1057"/>
    </row>
    <row r="579" spans="1:7" ht="45.75" customHeight="1">
      <c r="A579" s="785"/>
      <c r="B579" s="786"/>
      <c r="C579" s="788"/>
      <c r="D579" s="1341"/>
      <c r="E579" s="791"/>
      <c r="G579" s="1057"/>
    </row>
    <row r="580" spans="1:7" ht="45.75" customHeight="1">
      <c r="A580" s="785"/>
      <c r="B580" s="786"/>
      <c r="C580" s="788"/>
      <c r="D580" s="1341"/>
      <c r="E580" s="791"/>
      <c r="G580" s="1057"/>
    </row>
    <row r="581" spans="1:7" ht="45.75" customHeight="1">
      <c r="A581" s="785"/>
      <c r="B581" s="786"/>
      <c r="C581" s="788"/>
      <c r="D581" s="1341"/>
      <c r="E581" s="791"/>
      <c r="G581" s="1057"/>
    </row>
    <row r="582" spans="1:7" ht="45.75" customHeight="1">
      <c r="A582" s="785"/>
      <c r="B582" s="786"/>
      <c r="C582" s="788"/>
      <c r="D582" s="1341"/>
      <c r="E582" s="791"/>
      <c r="G582" s="1057"/>
    </row>
    <row r="583" spans="1:7" ht="45.75" customHeight="1">
      <c r="A583" s="785"/>
      <c r="B583" s="786"/>
      <c r="C583" s="788"/>
      <c r="D583" s="1341"/>
      <c r="E583" s="791"/>
      <c r="G583" s="1057"/>
    </row>
    <row r="584" spans="1:7" ht="45.75" customHeight="1">
      <c r="A584" s="785"/>
      <c r="B584" s="786"/>
      <c r="C584" s="788"/>
      <c r="D584" s="1341"/>
      <c r="E584" s="791"/>
      <c r="G584" s="1057"/>
    </row>
    <row r="585" spans="1:7" ht="45.75" customHeight="1">
      <c r="A585" s="785"/>
      <c r="B585" s="786"/>
      <c r="C585" s="788"/>
      <c r="D585" s="1341"/>
      <c r="E585" s="791"/>
      <c r="G585" s="1057"/>
    </row>
    <row r="586" spans="1:7" ht="45.75" customHeight="1">
      <c r="A586" s="785"/>
      <c r="B586" s="786"/>
      <c r="C586" s="788"/>
      <c r="D586" s="1341"/>
      <c r="E586" s="791"/>
      <c r="G586" s="1057"/>
    </row>
    <row r="587" spans="1:7" ht="45.75" customHeight="1">
      <c r="A587" s="785"/>
      <c r="B587" s="786"/>
      <c r="C587" s="788"/>
      <c r="D587" s="1341"/>
      <c r="E587" s="791"/>
      <c r="G587" s="1057"/>
    </row>
    <row r="588" spans="1:7" ht="45.75" customHeight="1">
      <c r="A588" s="785"/>
      <c r="B588" s="786"/>
      <c r="C588" s="788"/>
      <c r="D588" s="1341"/>
      <c r="E588" s="791"/>
      <c r="G588" s="1057"/>
    </row>
    <row r="589" spans="1:7" ht="45.75" customHeight="1">
      <c r="A589" s="785"/>
      <c r="B589" s="786"/>
      <c r="C589" s="788"/>
      <c r="D589" s="1341"/>
      <c r="E589" s="791"/>
      <c r="G589" s="1057"/>
    </row>
    <row r="590" spans="1:7" ht="45.75" customHeight="1">
      <c r="A590" s="785"/>
      <c r="B590" s="786"/>
      <c r="C590" s="788"/>
      <c r="D590" s="1341"/>
      <c r="E590" s="791"/>
      <c r="G590" s="1057"/>
    </row>
    <row r="591" spans="1:7" ht="45.75" customHeight="1">
      <c r="A591" s="785"/>
      <c r="B591" s="786"/>
      <c r="C591" s="788"/>
      <c r="D591" s="1341"/>
      <c r="E591" s="791"/>
      <c r="G591" s="1057"/>
    </row>
    <row r="592" spans="1:7" ht="45.75" customHeight="1">
      <c r="A592" s="785"/>
      <c r="B592" s="786"/>
      <c r="C592" s="788"/>
      <c r="D592" s="1341"/>
      <c r="E592" s="791"/>
      <c r="G592" s="1057"/>
    </row>
    <row r="593" spans="1:7" ht="45.75" customHeight="1">
      <c r="A593" s="785"/>
      <c r="B593" s="786"/>
      <c r="C593" s="788"/>
      <c r="D593" s="1341"/>
      <c r="E593" s="791"/>
      <c r="G593" s="1057"/>
    </row>
    <row r="594" spans="1:7" ht="45.75" customHeight="1">
      <c r="A594" s="785"/>
      <c r="B594" s="786"/>
      <c r="C594" s="788"/>
      <c r="D594" s="1341"/>
      <c r="E594" s="791"/>
      <c r="G594" s="1057"/>
    </row>
    <row r="595" spans="1:7" ht="45.75" customHeight="1">
      <c r="A595" s="785"/>
      <c r="B595" s="786"/>
      <c r="C595" s="788"/>
      <c r="D595" s="1341"/>
      <c r="E595" s="791"/>
      <c r="G595" s="1057"/>
    </row>
    <row r="596" spans="1:7" ht="45.75" customHeight="1">
      <c r="A596" s="785"/>
      <c r="B596" s="786"/>
      <c r="C596" s="788"/>
      <c r="D596" s="1341"/>
      <c r="E596" s="791"/>
      <c r="G596" s="1057"/>
    </row>
    <row r="597" spans="1:7" ht="45.75" customHeight="1">
      <c r="A597" s="785"/>
      <c r="B597" s="786"/>
      <c r="C597" s="788"/>
      <c r="D597" s="1341"/>
      <c r="E597" s="791"/>
      <c r="G597" s="1057"/>
    </row>
    <row r="598" spans="1:7" ht="45.75" customHeight="1">
      <c r="A598" s="785"/>
      <c r="B598" s="786"/>
      <c r="C598" s="788"/>
      <c r="D598" s="1341"/>
      <c r="E598" s="791"/>
      <c r="G598" s="1057"/>
    </row>
    <row r="599" spans="1:7" ht="45.75" customHeight="1">
      <c r="A599" s="785"/>
      <c r="B599" s="786"/>
      <c r="C599" s="788"/>
      <c r="D599" s="1341"/>
      <c r="E599" s="791"/>
      <c r="G599" s="1057"/>
    </row>
    <row r="600" spans="1:7" ht="45.75" customHeight="1">
      <c r="A600" s="785"/>
      <c r="B600" s="786"/>
      <c r="C600" s="788"/>
      <c r="D600" s="1341"/>
      <c r="E600" s="791"/>
      <c r="G600" s="1057"/>
    </row>
    <row r="601" spans="1:7" ht="45.75" customHeight="1">
      <c r="A601" s="785"/>
      <c r="B601" s="786"/>
      <c r="C601" s="788"/>
      <c r="D601" s="1341"/>
      <c r="E601" s="791"/>
      <c r="G601" s="1057"/>
    </row>
    <row r="602" spans="1:7" ht="45.75" customHeight="1">
      <c r="A602" s="785"/>
      <c r="B602" s="786"/>
      <c r="C602" s="788"/>
      <c r="D602" s="1341"/>
      <c r="E602" s="791"/>
      <c r="G602" s="1057"/>
    </row>
    <row r="603" spans="1:7" ht="45.75" customHeight="1">
      <c r="A603" s="785"/>
      <c r="B603" s="786"/>
      <c r="C603" s="788"/>
      <c r="D603" s="1341"/>
      <c r="E603" s="791"/>
      <c r="G603" s="1057"/>
    </row>
    <row r="604" spans="1:7" ht="45.75" customHeight="1">
      <c r="A604" s="785"/>
      <c r="B604" s="786"/>
      <c r="C604" s="788"/>
      <c r="D604" s="1341"/>
      <c r="E604" s="791"/>
      <c r="G604" s="1057"/>
    </row>
    <row r="605" spans="1:7" ht="45.75" customHeight="1">
      <c r="A605" s="785"/>
      <c r="B605" s="786"/>
      <c r="C605" s="788"/>
      <c r="D605" s="1341"/>
      <c r="E605" s="791"/>
      <c r="G605" s="1057"/>
    </row>
    <row r="606" spans="1:7" ht="45.75" customHeight="1">
      <c r="A606" s="785"/>
      <c r="B606" s="786"/>
      <c r="C606" s="788"/>
      <c r="D606" s="1341"/>
      <c r="E606" s="791"/>
      <c r="G606" s="1057"/>
    </row>
    <row r="607" spans="1:7" ht="45.75" customHeight="1">
      <c r="A607" s="785"/>
      <c r="B607" s="786"/>
      <c r="C607" s="788"/>
      <c r="D607" s="1341"/>
      <c r="E607" s="791"/>
      <c r="G607" s="1057"/>
    </row>
    <row r="608" spans="1:7" ht="45.75" customHeight="1">
      <c r="A608" s="785"/>
      <c r="B608" s="786"/>
      <c r="C608" s="788"/>
      <c r="D608" s="1341"/>
      <c r="E608" s="791"/>
      <c r="G608" s="1057"/>
    </row>
    <row r="609" spans="1:7" ht="45.75" customHeight="1">
      <c r="A609" s="785"/>
      <c r="B609" s="786"/>
      <c r="C609" s="788"/>
      <c r="D609" s="1341"/>
      <c r="E609" s="791"/>
      <c r="G609" s="1057"/>
    </row>
    <row r="610" spans="1:7" ht="45.75" customHeight="1">
      <c r="A610" s="785"/>
      <c r="B610" s="786"/>
      <c r="C610" s="788"/>
      <c r="D610" s="1341"/>
      <c r="E610" s="791"/>
      <c r="G610" s="1057"/>
    </row>
    <row r="611" spans="1:7" ht="45.75" customHeight="1">
      <c r="A611" s="785"/>
      <c r="B611" s="786"/>
      <c r="C611" s="788"/>
      <c r="D611" s="1341"/>
      <c r="E611" s="791"/>
      <c r="G611" s="1057"/>
    </row>
    <row r="612" spans="1:7" ht="45.75" customHeight="1">
      <c r="A612" s="785"/>
      <c r="B612" s="786"/>
      <c r="C612" s="788"/>
      <c r="D612" s="1341"/>
      <c r="E612" s="791"/>
      <c r="G612" s="1057"/>
    </row>
    <row r="613" spans="1:7" ht="45.75" customHeight="1">
      <c r="A613" s="785"/>
      <c r="B613" s="786"/>
      <c r="C613" s="788"/>
      <c r="D613" s="1341"/>
      <c r="E613" s="791"/>
      <c r="G613" s="1057"/>
    </row>
    <row r="614" spans="1:7" ht="45.75" customHeight="1">
      <c r="A614" s="785"/>
      <c r="B614" s="786"/>
      <c r="C614" s="788"/>
      <c r="D614" s="1341"/>
      <c r="E614" s="791"/>
      <c r="G614" s="1057"/>
    </row>
    <row r="615" spans="1:7" ht="45.75" customHeight="1">
      <c r="A615" s="785"/>
      <c r="B615" s="786"/>
      <c r="C615" s="788"/>
      <c r="D615" s="1341"/>
      <c r="E615" s="791"/>
      <c r="G615" s="1057"/>
    </row>
    <row r="616" spans="1:7" ht="45.75" customHeight="1">
      <c r="A616" s="785"/>
      <c r="B616" s="786"/>
      <c r="C616" s="788"/>
      <c r="D616" s="1341"/>
      <c r="E616" s="791"/>
      <c r="G616" s="1057"/>
    </row>
    <row r="617" spans="1:7" ht="45.75" customHeight="1">
      <c r="A617" s="785"/>
      <c r="B617" s="786"/>
      <c r="C617" s="788"/>
      <c r="D617" s="1341"/>
      <c r="E617" s="791"/>
      <c r="G617" s="1057"/>
    </row>
    <row r="618" spans="1:7" ht="45.75" customHeight="1">
      <c r="A618" s="785"/>
      <c r="B618" s="786"/>
      <c r="C618" s="788"/>
      <c r="D618" s="1341"/>
      <c r="E618" s="791"/>
      <c r="G618" s="1057"/>
    </row>
    <row r="619" spans="1:7" ht="45.75" customHeight="1">
      <c r="A619" s="785"/>
      <c r="B619" s="786"/>
      <c r="C619" s="788"/>
      <c r="D619" s="1341"/>
      <c r="E619" s="791"/>
      <c r="G619" s="1057"/>
    </row>
    <row r="620" spans="1:7" ht="45.75" customHeight="1">
      <c r="A620" s="785"/>
      <c r="B620" s="786"/>
      <c r="C620" s="788"/>
      <c r="D620" s="1341"/>
      <c r="E620" s="791"/>
      <c r="G620" s="1057"/>
    </row>
    <row r="621" spans="1:7" ht="45.75" customHeight="1">
      <c r="A621" s="785"/>
      <c r="B621" s="786"/>
      <c r="C621" s="788"/>
      <c r="D621" s="1341"/>
      <c r="E621" s="791"/>
      <c r="G621" s="1057"/>
    </row>
    <row r="622" spans="1:7" ht="45.75" customHeight="1">
      <c r="A622" s="785"/>
      <c r="B622" s="786"/>
      <c r="C622" s="788"/>
      <c r="D622" s="1341"/>
      <c r="E622" s="791"/>
      <c r="G622" s="1057"/>
    </row>
    <row r="623" spans="1:7" ht="45.75" customHeight="1">
      <c r="A623" s="785"/>
      <c r="B623" s="786"/>
      <c r="C623" s="788"/>
      <c r="D623" s="1341"/>
      <c r="E623" s="791"/>
      <c r="G623" s="1057"/>
    </row>
    <row r="624" spans="1:7" ht="45.75" customHeight="1">
      <c r="A624" s="785"/>
      <c r="B624" s="786"/>
      <c r="C624" s="788"/>
      <c r="D624" s="1341"/>
      <c r="E624" s="791"/>
      <c r="G624" s="1057"/>
    </row>
    <row r="625" spans="1:7" ht="45.75" customHeight="1">
      <c r="A625" s="785"/>
      <c r="B625" s="786"/>
      <c r="C625" s="788"/>
      <c r="D625" s="1341"/>
      <c r="E625" s="791"/>
      <c r="G625" s="1057"/>
    </row>
    <row r="626" spans="1:7" ht="45.75" customHeight="1">
      <c r="A626" s="785"/>
      <c r="B626" s="786"/>
      <c r="C626" s="788"/>
      <c r="D626" s="1341"/>
      <c r="E626" s="791"/>
      <c r="G626" s="1057"/>
    </row>
    <row r="627" spans="1:7" ht="45.75" customHeight="1">
      <c r="A627" s="785"/>
      <c r="B627" s="786"/>
      <c r="C627" s="788"/>
      <c r="D627" s="1341"/>
      <c r="E627" s="791"/>
      <c r="G627" s="1057"/>
    </row>
    <row r="628" spans="1:7" ht="45.75" customHeight="1">
      <c r="A628" s="785"/>
      <c r="B628" s="786"/>
      <c r="C628" s="788"/>
      <c r="D628" s="1341"/>
      <c r="E628" s="791"/>
      <c r="G628" s="1057"/>
    </row>
    <row r="629" spans="1:7" ht="45.75" customHeight="1">
      <c r="A629" s="785"/>
      <c r="B629" s="786"/>
      <c r="C629" s="788"/>
      <c r="D629" s="1341"/>
      <c r="E629" s="791"/>
      <c r="G629" s="1057"/>
    </row>
    <row r="630" spans="1:7" ht="45.75" customHeight="1">
      <c r="A630" s="785"/>
      <c r="B630" s="786"/>
      <c r="C630" s="788"/>
      <c r="D630" s="1341"/>
      <c r="E630" s="791"/>
      <c r="G630" s="1057"/>
    </row>
    <row r="631" spans="1:7" ht="45.75" customHeight="1">
      <c r="A631" s="785"/>
      <c r="B631" s="786"/>
      <c r="C631" s="788"/>
      <c r="D631" s="1341"/>
      <c r="E631" s="791"/>
      <c r="G631" s="1057"/>
    </row>
    <row r="632" spans="1:7" ht="45.75" customHeight="1">
      <c r="A632" s="785"/>
      <c r="B632" s="786"/>
      <c r="C632" s="788"/>
      <c r="D632" s="1341"/>
      <c r="E632" s="791"/>
      <c r="G632" s="1057"/>
    </row>
    <row r="633" spans="1:7" ht="45.75" customHeight="1">
      <c r="A633" s="785"/>
      <c r="B633" s="786"/>
      <c r="C633" s="788"/>
      <c r="D633" s="1341"/>
      <c r="E633" s="791"/>
      <c r="G633" s="1057"/>
    </row>
    <row r="634" spans="1:7" ht="45.75" customHeight="1">
      <c r="A634" s="785"/>
      <c r="B634" s="786"/>
      <c r="C634" s="788"/>
      <c r="D634" s="1341"/>
      <c r="E634" s="791"/>
      <c r="G634" s="1057"/>
    </row>
    <row r="635" spans="1:7" ht="45.75" customHeight="1">
      <c r="A635" s="785"/>
      <c r="B635" s="786"/>
      <c r="C635" s="788"/>
      <c r="D635" s="1341"/>
      <c r="E635" s="791"/>
      <c r="G635" s="1057"/>
    </row>
    <row r="636" spans="1:7" ht="45.75" customHeight="1">
      <c r="A636" s="785"/>
      <c r="B636" s="786"/>
      <c r="C636" s="788"/>
      <c r="D636" s="1341"/>
      <c r="E636" s="791"/>
      <c r="G636" s="1057"/>
    </row>
    <row r="637" spans="1:7" ht="45.75" customHeight="1">
      <c r="A637" s="785"/>
      <c r="B637" s="786"/>
      <c r="C637" s="788"/>
      <c r="D637" s="1341"/>
      <c r="E637" s="791"/>
      <c r="G637" s="1057"/>
    </row>
    <row r="638" spans="1:7" ht="45.75" customHeight="1">
      <c r="A638" s="785"/>
      <c r="B638" s="786"/>
      <c r="C638" s="788"/>
      <c r="D638" s="1341"/>
      <c r="E638" s="791"/>
      <c r="G638" s="1057"/>
    </row>
    <row r="639" spans="1:7" ht="45.75" customHeight="1">
      <c r="A639" s="785"/>
      <c r="B639" s="786"/>
      <c r="C639" s="788"/>
      <c r="D639" s="1341"/>
      <c r="E639" s="791"/>
      <c r="G639" s="1057"/>
    </row>
    <row r="640" spans="1:7" ht="45.75" customHeight="1">
      <c r="A640" s="785"/>
      <c r="B640" s="786"/>
      <c r="C640" s="788"/>
      <c r="D640" s="1341"/>
      <c r="E640" s="791"/>
      <c r="G640" s="1057"/>
    </row>
    <row r="641" spans="1:7" ht="45.75" customHeight="1">
      <c r="A641" s="785"/>
      <c r="B641" s="786"/>
      <c r="C641" s="788"/>
      <c r="D641" s="1341"/>
      <c r="E641" s="791"/>
      <c r="G641" s="1057"/>
    </row>
    <row r="642" spans="1:7" ht="45.75" customHeight="1">
      <c r="A642" s="785"/>
      <c r="B642" s="786"/>
      <c r="C642" s="788"/>
      <c r="D642" s="1341"/>
      <c r="E642" s="791"/>
      <c r="G642" s="1057"/>
    </row>
    <row r="643" spans="1:7" ht="45.75" customHeight="1">
      <c r="A643" s="785"/>
      <c r="B643" s="786"/>
      <c r="C643" s="788"/>
      <c r="D643" s="1341"/>
      <c r="E643" s="791"/>
      <c r="G643" s="1057"/>
    </row>
    <row r="644" spans="1:7" ht="45.75" customHeight="1">
      <c r="A644" s="785"/>
      <c r="B644" s="786"/>
      <c r="C644" s="788"/>
      <c r="D644" s="1341"/>
      <c r="E644" s="791"/>
      <c r="G644" s="1057"/>
    </row>
    <row r="645" spans="1:7" ht="45.75" customHeight="1">
      <c r="A645" s="785"/>
      <c r="B645" s="786"/>
      <c r="C645" s="788"/>
      <c r="D645" s="1341"/>
      <c r="E645" s="791"/>
      <c r="G645" s="1057"/>
    </row>
    <row r="646" spans="1:7" ht="45.75" customHeight="1">
      <c r="A646" s="785"/>
      <c r="B646" s="786"/>
      <c r="C646" s="788"/>
      <c r="D646" s="1341"/>
      <c r="E646" s="791"/>
      <c r="G646" s="1057"/>
    </row>
    <row r="647" spans="1:7" ht="45.75" customHeight="1">
      <c r="A647" s="785"/>
      <c r="B647" s="786"/>
      <c r="C647" s="788"/>
      <c r="D647" s="1341"/>
      <c r="E647" s="791"/>
      <c r="G647" s="1057"/>
    </row>
    <row r="648" spans="1:7" ht="45.75" customHeight="1">
      <c r="A648" s="785"/>
      <c r="B648" s="786"/>
      <c r="C648" s="788"/>
      <c r="D648" s="1341"/>
      <c r="E648" s="791"/>
      <c r="G648" s="1057"/>
    </row>
    <row r="649" spans="1:7" ht="45.75" customHeight="1">
      <c r="A649" s="785"/>
      <c r="B649" s="786"/>
      <c r="C649" s="788"/>
      <c r="D649" s="1341"/>
      <c r="E649" s="791"/>
      <c r="G649" s="1057"/>
    </row>
    <row r="650" spans="1:7" ht="45.75" customHeight="1">
      <c r="A650" s="785"/>
      <c r="B650" s="786"/>
      <c r="C650" s="788"/>
      <c r="D650" s="1341"/>
      <c r="E650" s="791"/>
      <c r="G650" s="1057"/>
    </row>
    <row r="651" spans="1:7" ht="45.75" customHeight="1">
      <c r="A651" s="785"/>
      <c r="B651" s="786"/>
      <c r="C651" s="788"/>
      <c r="D651" s="1341"/>
      <c r="E651" s="791"/>
      <c r="G651" s="1057"/>
    </row>
    <row r="652" spans="1:7" ht="45.75" customHeight="1">
      <c r="A652" s="785"/>
      <c r="B652" s="786"/>
      <c r="C652" s="788"/>
      <c r="D652" s="1341"/>
      <c r="E652" s="791"/>
      <c r="G652" s="1057"/>
    </row>
    <row r="653" spans="1:7" ht="45.75" customHeight="1">
      <c r="A653" s="785"/>
      <c r="B653" s="786"/>
      <c r="C653" s="788"/>
      <c r="D653" s="1341"/>
      <c r="E653" s="791"/>
      <c r="G653" s="1057"/>
    </row>
    <row r="654" spans="1:7" ht="45.75" customHeight="1">
      <c r="A654" s="785"/>
      <c r="B654" s="786"/>
      <c r="C654" s="788"/>
      <c r="D654" s="1341"/>
      <c r="E654" s="791"/>
      <c r="G654" s="1057"/>
    </row>
    <row r="655" spans="1:7" ht="45.75" customHeight="1">
      <c r="A655" s="785"/>
      <c r="B655" s="786"/>
      <c r="C655" s="788"/>
      <c r="D655" s="1341"/>
      <c r="E655" s="791"/>
      <c r="G655" s="1057"/>
    </row>
    <row r="656" spans="1:7" ht="45.75" customHeight="1">
      <c r="A656" s="785"/>
      <c r="B656" s="786"/>
      <c r="C656" s="788"/>
      <c r="D656" s="1341"/>
      <c r="E656" s="791"/>
      <c r="G656" s="1057"/>
    </row>
    <row r="657" spans="1:7" ht="45.75" customHeight="1">
      <c r="A657" s="785"/>
      <c r="B657" s="786"/>
      <c r="C657" s="788"/>
      <c r="D657" s="1341"/>
      <c r="E657" s="791"/>
      <c r="G657" s="1057"/>
    </row>
    <row r="658" spans="1:7" ht="45.75" customHeight="1">
      <c r="A658" s="785"/>
      <c r="B658" s="786"/>
      <c r="C658" s="788"/>
      <c r="D658" s="1341"/>
      <c r="E658" s="791"/>
      <c r="G658" s="1057"/>
    </row>
    <row r="659" spans="1:7" ht="45.75" customHeight="1">
      <c r="A659" s="785"/>
      <c r="B659" s="786"/>
      <c r="C659" s="788"/>
      <c r="D659" s="1341"/>
      <c r="E659" s="791"/>
      <c r="G659" s="1057"/>
    </row>
    <row r="660" spans="1:7" ht="45.75" customHeight="1">
      <c r="A660" s="785"/>
      <c r="B660" s="786"/>
      <c r="C660" s="788"/>
      <c r="D660" s="1341"/>
      <c r="E660" s="791"/>
      <c r="G660" s="1057"/>
    </row>
    <row r="661" spans="1:7" ht="45.75" customHeight="1">
      <c r="A661" s="785"/>
      <c r="B661" s="786"/>
      <c r="C661" s="788"/>
      <c r="D661" s="1341"/>
      <c r="E661" s="791"/>
      <c r="G661" s="1057"/>
    </row>
    <row r="662" spans="1:7" ht="45.75" customHeight="1">
      <c r="A662" s="785"/>
      <c r="B662" s="786"/>
      <c r="C662" s="788"/>
      <c r="D662" s="1341"/>
      <c r="E662" s="791"/>
      <c r="G662" s="1057"/>
    </row>
    <row r="663" spans="1:7" ht="45.75" customHeight="1">
      <c r="A663" s="785"/>
      <c r="B663" s="786"/>
      <c r="C663" s="788"/>
      <c r="D663" s="1341"/>
      <c r="E663" s="791"/>
      <c r="G663" s="1057"/>
    </row>
    <row r="664" spans="1:7" ht="45.75" customHeight="1">
      <c r="A664" s="785"/>
      <c r="B664" s="786"/>
      <c r="C664" s="788"/>
      <c r="D664" s="1341"/>
      <c r="E664" s="791"/>
      <c r="G664" s="1057"/>
    </row>
    <row r="665" spans="1:7" ht="45.75" customHeight="1">
      <c r="A665" s="785"/>
      <c r="B665" s="786"/>
      <c r="C665" s="788"/>
      <c r="D665" s="1341"/>
      <c r="E665" s="791"/>
      <c r="G665" s="1057"/>
    </row>
    <row r="666" spans="1:7" ht="45.75" customHeight="1">
      <c r="A666" s="785"/>
      <c r="B666" s="786"/>
      <c r="C666" s="788"/>
      <c r="D666" s="1341"/>
      <c r="E666" s="791"/>
      <c r="G666" s="1057"/>
    </row>
    <row r="667" spans="1:7" ht="45.75" customHeight="1">
      <c r="A667" s="785"/>
      <c r="B667" s="786"/>
      <c r="C667" s="788"/>
      <c r="D667" s="1341"/>
      <c r="E667" s="791"/>
      <c r="G667" s="1057"/>
    </row>
    <row r="668" spans="1:7" ht="45.75" customHeight="1">
      <c r="A668" s="785"/>
      <c r="B668" s="786"/>
      <c r="C668" s="788"/>
      <c r="D668" s="1341"/>
      <c r="E668" s="791"/>
      <c r="G668" s="1057"/>
    </row>
    <row r="669" spans="1:7" ht="45.75" customHeight="1">
      <c r="A669" s="785"/>
      <c r="B669" s="786"/>
      <c r="C669" s="788"/>
      <c r="D669" s="1341"/>
      <c r="E669" s="791"/>
      <c r="G669" s="1057"/>
    </row>
    <row r="670" spans="1:7" ht="45.75" customHeight="1">
      <c r="A670" s="785"/>
      <c r="B670" s="786"/>
      <c r="C670" s="788"/>
      <c r="D670" s="1341"/>
      <c r="E670" s="791"/>
      <c r="G670" s="1057"/>
    </row>
    <row r="671" spans="1:7" ht="45.75" customHeight="1">
      <c r="A671" s="785"/>
      <c r="B671" s="786"/>
      <c r="C671" s="788"/>
      <c r="D671" s="1341"/>
      <c r="E671" s="791"/>
      <c r="G671" s="1057"/>
    </row>
    <row r="672" spans="1:7" ht="45.75" customHeight="1">
      <c r="A672" s="785"/>
      <c r="B672" s="786"/>
      <c r="C672" s="788"/>
      <c r="D672" s="1341"/>
      <c r="E672" s="791"/>
      <c r="G672" s="1057"/>
    </row>
    <row r="673" spans="1:7" ht="45.75" customHeight="1">
      <c r="A673" s="785"/>
      <c r="B673" s="786"/>
      <c r="C673" s="788"/>
      <c r="D673" s="1341"/>
      <c r="E673" s="791"/>
      <c r="G673" s="1057"/>
    </row>
    <row r="674" spans="1:7" ht="45.75" customHeight="1">
      <c r="A674" s="785"/>
      <c r="B674" s="786"/>
      <c r="C674" s="788"/>
      <c r="D674" s="1341"/>
      <c r="E674" s="791"/>
      <c r="G674" s="1057"/>
    </row>
    <row r="675" spans="1:7" ht="45.75" customHeight="1">
      <c r="A675" s="785"/>
      <c r="B675" s="786"/>
      <c r="C675" s="788"/>
      <c r="D675" s="1341"/>
      <c r="E675" s="791"/>
      <c r="G675" s="1057"/>
    </row>
    <row r="676" spans="1:7" ht="45.75" customHeight="1">
      <c r="A676" s="785"/>
      <c r="B676" s="786"/>
      <c r="C676" s="788"/>
      <c r="D676" s="1341"/>
      <c r="E676" s="791"/>
      <c r="G676" s="1057"/>
    </row>
    <row r="677" spans="1:7" ht="45.75" customHeight="1">
      <c r="A677" s="785"/>
      <c r="B677" s="786"/>
      <c r="C677" s="788"/>
      <c r="D677" s="1341"/>
      <c r="E677" s="791"/>
      <c r="G677" s="1057"/>
    </row>
    <row r="678" spans="1:7" ht="45.75" customHeight="1">
      <c r="A678" s="785"/>
      <c r="B678" s="786"/>
      <c r="C678" s="788"/>
      <c r="D678" s="1341"/>
      <c r="E678" s="791"/>
      <c r="G678" s="1057"/>
    </row>
    <row r="679" spans="1:7" ht="45.75" customHeight="1">
      <c r="A679" s="785"/>
      <c r="B679" s="786"/>
      <c r="C679" s="788"/>
      <c r="D679" s="1341"/>
      <c r="E679" s="791"/>
      <c r="G679" s="1057"/>
    </row>
    <row r="680" spans="1:7" ht="45.75" customHeight="1">
      <c r="A680" s="785"/>
      <c r="B680" s="786"/>
      <c r="C680" s="788"/>
      <c r="D680" s="1341"/>
      <c r="E680" s="791"/>
      <c r="G680" s="1057"/>
    </row>
    <row r="681" spans="1:7" ht="45.75" customHeight="1">
      <c r="A681" s="785"/>
      <c r="B681" s="786"/>
      <c r="C681" s="788"/>
      <c r="D681" s="1341"/>
      <c r="E681" s="791"/>
      <c r="G681" s="1057"/>
    </row>
    <row r="682" spans="1:7" ht="45.75" customHeight="1">
      <c r="A682" s="785"/>
      <c r="B682" s="786"/>
      <c r="C682" s="788"/>
      <c r="D682" s="1341"/>
      <c r="E682" s="791"/>
      <c r="G682" s="1057"/>
    </row>
    <row r="683" spans="1:7" ht="45.75" customHeight="1">
      <c r="A683" s="785"/>
      <c r="B683" s="786"/>
      <c r="C683" s="788"/>
      <c r="D683" s="1341"/>
      <c r="E683" s="791"/>
      <c r="G683" s="1057"/>
    </row>
    <row r="684" spans="1:7" ht="45.75" customHeight="1">
      <c r="A684" s="785"/>
      <c r="B684" s="786"/>
      <c r="C684" s="788"/>
      <c r="D684" s="1341"/>
      <c r="E684" s="791"/>
      <c r="G684" s="1057"/>
    </row>
    <row r="685" spans="1:7" ht="45.75" customHeight="1">
      <c r="A685" s="785"/>
      <c r="B685" s="786"/>
      <c r="C685" s="788"/>
      <c r="D685" s="1341"/>
      <c r="E685" s="791"/>
      <c r="G685" s="1057"/>
    </row>
    <row r="686" spans="1:7" ht="45.75" customHeight="1">
      <c r="A686" s="785"/>
      <c r="B686" s="786"/>
      <c r="C686" s="788"/>
      <c r="D686" s="1341"/>
      <c r="E686" s="791"/>
      <c r="G686" s="1057"/>
    </row>
    <row r="687" spans="1:7" ht="45.75" customHeight="1">
      <c r="A687" s="785"/>
      <c r="B687" s="786"/>
      <c r="C687" s="788"/>
      <c r="D687" s="1341"/>
      <c r="E687" s="791"/>
      <c r="G687" s="1057"/>
    </row>
    <row r="688" spans="1:7" ht="45.75" customHeight="1">
      <c r="A688" s="785"/>
      <c r="B688" s="786"/>
      <c r="C688" s="788"/>
      <c r="D688" s="1341"/>
      <c r="E688" s="791"/>
      <c r="G688" s="1057"/>
    </row>
    <row r="689" spans="1:7" ht="45.75" customHeight="1">
      <c r="A689" s="785"/>
      <c r="B689" s="786"/>
      <c r="C689" s="788"/>
      <c r="D689" s="1341"/>
      <c r="E689" s="791"/>
      <c r="G689" s="1057"/>
    </row>
    <row r="690" spans="1:7" ht="45.75" customHeight="1">
      <c r="A690" s="785"/>
      <c r="B690" s="786"/>
      <c r="C690" s="788"/>
      <c r="D690" s="1341"/>
      <c r="E690" s="791"/>
      <c r="G690" s="1057"/>
    </row>
    <row r="691" spans="1:7" ht="45.75" customHeight="1">
      <c r="A691" s="785"/>
      <c r="B691" s="786"/>
      <c r="C691" s="788"/>
      <c r="D691" s="1341"/>
      <c r="E691" s="791"/>
      <c r="G691" s="1057"/>
    </row>
    <row r="692" spans="1:7" ht="45.75" customHeight="1">
      <c r="A692" s="785"/>
      <c r="B692" s="786"/>
      <c r="C692" s="788"/>
      <c r="D692" s="1341"/>
      <c r="E692" s="791"/>
      <c r="G692" s="1057"/>
    </row>
    <row r="693" spans="1:7" ht="45.75" customHeight="1">
      <c r="A693" s="785"/>
      <c r="B693" s="786"/>
      <c r="C693" s="788"/>
      <c r="D693" s="1341"/>
      <c r="E693" s="791"/>
      <c r="G693" s="1057"/>
    </row>
    <row r="694" spans="1:7" ht="45.75" customHeight="1">
      <c r="A694" s="785"/>
      <c r="B694" s="786"/>
      <c r="C694" s="788"/>
      <c r="D694" s="1341"/>
      <c r="E694" s="791"/>
      <c r="G694" s="1057"/>
    </row>
    <row r="695" spans="1:7" ht="45.75" customHeight="1">
      <c r="A695" s="785"/>
      <c r="B695" s="786"/>
      <c r="C695" s="788"/>
      <c r="D695" s="1341"/>
      <c r="E695" s="791"/>
      <c r="G695" s="1057"/>
    </row>
    <row r="696" spans="1:7" ht="45.75" customHeight="1">
      <c r="A696" s="785"/>
      <c r="B696" s="786"/>
      <c r="C696" s="788"/>
      <c r="D696" s="1341"/>
      <c r="E696" s="791"/>
      <c r="G696" s="1057"/>
    </row>
    <row r="697" spans="1:7" ht="45.75" customHeight="1">
      <c r="A697" s="785"/>
      <c r="B697" s="786"/>
      <c r="C697" s="788"/>
      <c r="D697" s="1341"/>
      <c r="E697" s="791"/>
      <c r="G697" s="1057"/>
    </row>
    <row r="698" spans="1:7" ht="45.75" customHeight="1">
      <c r="A698" s="785"/>
      <c r="B698" s="786"/>
      <c r="C698" s="788"/>
      <c r="D698" s="1341"/>
      <c r="E698" s="791"/>
      <c r="G698" s="1057"/>
    </row>
    <row r="699" spans="1:7" ht="45.75" customHeight="1">
      <c r="A699" s="785"/>
      <c r="B699" s="786"/>
      <c r="C699" s="788"/>
      <c r="D699" s="1341"/>
      <c r="E699" s="791"/>
      <c r="G699" s="1057"/>
    </row>
    <row r="700" spans="1:7" ht="45.75" customHeight="1">
      <c r="A700" s="785"/>
      <c r="B700" s="786"/>
      <c r="C700" s="788"/>
      <c r="D700" s="1341"/>
      <c r="E700" s="791"/>
      <c r="G700" s="1057"/>
    </row>
    <row r="701" spans="1:7" ht="45.75" customHeight="1">
      <c r="A701" s="785"/>
      <c r="B701" s="786"/>
      <c r="C701" s="788"/>
      <c r="D701" s="1341"/>
      <c r="E701" s="791"/>
      <c r="G701" s="1057"/>
    </row>
    <row r="702" spans="1:7" ht="45.75" customHeight="1">
      <c r="A702" s="785"/>
      <c r="B702" s="786"/>
      <c r="C702" s="788"/>
      <c r="D702" s="1341"/>
      <c r="E702" s="791"/>
      <c r="G702" s="1057"/>
    </row>
    <row r="703" spans="1:7" ht="45.75" customHeight="1">
      <c r="A703" s="785"/>
      <c r="B703" s="786"/>
      <c r="C703" s="788"/>
      <c r="D703" s="1341"/>
      <c r="E703" s="791"/>
      <c r="G703" s="1057"/>
    </row>
    <row r="704" spans="1:7" ht="45.75" customHeight="1">
      <c r="A704" s="785"/>
      <c r="B704" s="786"/>
      <c r="C704" s="788"/>
      <c r="D704" s="1341"/>
      <c r="E704" s="791"/>
      <c r="G704" s="1057"/>
    </row>
    <row r="705" spans="1:7" ht="45.75" customHeight="1">
      <c r="A705" s="785"/>
      <c r="B705" s="786"/>
      <c r="C705" s="788"/>
      <c r="D705" s="1341"/>
      <c r="E705" s="791"/>
      <c r="G705" s="1057"/>
    </row>
    <row r="706" spans="1:7" ht="45.75" customHeight="1">
      <c r="A706" s="785"/>
      <c r="B706" s="786"/>
      <c r="C706" s="788"/>
      <c r="D706" s="1341"/>
      <c r="E706" s="791"/>
      <c r="G706" s="1057"/>
    </row>
    <row r="707" spans="1:7" ht="45.75" customHeight="1">
      <c r="A707" s="785"/>
      <c r="B707" s="786"/>
      <c r="C707" s="788"/>
      <c r="D707" s="1341"/>
      <c r="E707" s="791"/>
      <c r="G707" s="1057"/>
    </row>
    <row r="708" spans="1:7" ht="45.75" customHeight="1">
      <c r="A708" s="785"/>
      <c r="B708" s="786"/>
      <c r="C708" s="788"/>
      <c r="D708" s="1341"/>
      <c r="E708" s="791"/>
      <c r="G708" s="1057"/>
    </row>
    <row r="709" spans="1:7" ht="45.75" customHeight="1">
      <c r="A709" s="785"/>
      <c r="B709" s="786"/>
      <c r="C709" s="788"/>
      <c r="D709" s="1341"/>
      <c r="E709" s="791"/>
      <c r="G709" s="1057"/>
    </row>
    <row r="710" spans="1:7" ht="45.75" customHeight="1">
      <c r="A710" s="785"/>
      <c r="B710" s="786"/>
      <c r="C710" s="788"/>
      <c r="D710" s="1341"/>
      <c r="E710" s="791"/>
      <c r="G710" s="1057"/>
    </row>
    <row r="711" spans="1:7" ht="45.75" customHeight="1">
      <c r="A711" s="785"/>
      <c r="B711" s="786"/>
      <c r="C711" s="788"/>
      <c r="D711" s="1341"/>
      <c r="E711" s="791"/>
      <c r="G711" s="1057"/>
    </row>
    <row r="712" spans="1:7" ht="45.75" customHeight="1">
      <c r="A712" s="785"/>
      <c r="B712" s="786"/>
      <c r="C712" s="788"/>
      <c r="D712" s="1341"/>
      <c r="E712" s="791"/>
      <c r="G712" s="1057"/>
    </row>
    <row r="713" spans="1:7" ht="45.75" customHeight="1">
      <c r="A713" s="785"/>
      <c r="B713" s="786"/>
      <c r="C713" s="788"/>
      <c r="D713" s="1341"/>
      <c r="E713" s="791"/>
      <c r="G713" s="1057"/>
    </row>
    <row r="714" spans="1:7" ht="45.75" customHeight="1">
      <c r="A714" s="785"/>
      <c r="B714" s="786"/>
      <c r="C714" s="788"/>
      <c r="D714" s="1341"/>
      <c r="E714" s="791"/>
      <c r="G714" s="1057"/>
    </row>
    <row r="715" spans="1:7" ht="45.75" customHeight="1">
      <c r="A715" s="785"/>
      <c r="B715" s="786"/>
      <c r="C715" s="788"/>
      <c r="D715" s="1341"/>
      <c r="E715" s="791"/>
      <c r="G715" s="1057"/>
    </row>
    <row r="716" spans="1:7" ht="45.75" customHeight="1">
      <c r="A716" s="785"/>
      <c r="B716" s="786"/>
      <c r="C716" s="788"/>
      <c r="D716" s="1341"/>
      <c r="E716" s="791"/>
      <c r="G716" s="1057"/>
    </row>
    <row r="717" spans="1:7" ht="45.75" customHeight="1">
      <c r="A717" s="785"/>
      <c r="B717" s="786"/>
      <c r="C717" s="788"/>
      <c r="D717" s="1341"/>
      <c r="E717" s="791"/>
      <c r="G717" s="1057"/>
    </row>
    <row r="718" spans="1:7" ht="45.75" customHeight="1">
      <c r="A718" s="785"/>
      <c r="B718" s="786"/>
      <c r="C718" s="788"/>
      <c r="D718" s="1341"/>
      <c r="E718" s="791"/>
      <c r="G718" s="1057"/>
    </row>
    <row r="719" spans="1:7" ht="45.75" customHeight="1">
      <c r="A719" s="785"/>
      <c r="B719" s="786"/>
      <c r="C719" s="788"/>
      <c r="D719" s="1341"/>
      <c r="E719" s="791"/>
      <c r="G719" s="1057"/>
    </row>
    <row r="720" spans="1:7" ht="45.75" customHeight="1">
      <c r="A720" s="785"/>
      <c r="B720" s="786"/>
      <c r="C720" s="788"/>
      <c r="D720" s="1341"/>
      <c r="E720" s="791"/>
      <c r="G720" s="1057"/>
    </row>
    <row r="721" spans="1:7" ht="45.75" customHeight="1">
      <c r="A721" s="785"/>
      <c r="B721" s="786"/>
      <c r="C721" s="788"/>
      <c r="D721" s="1341"/>
      <c r="E721" s="791"/>
      <c r="G721" s="1057"/>
    </row>
    <row r="722" spans="1:7" ht="45.75" customHeight="1">
      <c r="A722" s="785"/>
      <c r="B722" s="786"/>
      <c r="C722" s="788"/>
      <c r="D722" s="1341"/>
      <c r="E722" s="791"/>
      <c r="G722" s="1057"/>
    </row>
    <row r="723" spans="1:7" ht="45.75" customHeight="1">
      <c r="A723" s="785"/>
      <c r="B723" s="786"/>
      <c r="C723" s="788"/>
      <c r="D723" s="1341"/>
      <c r="E723" s="791"/>
      <c r="G723" s="1057"/>
    </row>
    <row r="724" spans="1:7" ht="45.75" customHeight="1">
      <c r="A724" s="785"/>
      <c r="B724" s="786"/>
      <c r="C724" s="788"/>
      <c r="D724" s="1341"/>
      <c r="E724" s="791"/>
      <c r="G724" s="1057"/>
    </row>
    <row r="725" spans="1:7" ht="45.75" customHeight="1">
      <c r="A725" s="785"/>
      <c r="B725" s="786"/>
      <c r="C725" s="788"/>
      <c r="D725" s="1341"/>
      <c r="E725" s="791"/>
      <c r="G725" s="1057"/>
    </row>
    <row r="726" spans="1:7" ht="45.75" customHeight="1">
      <c r="A726" s="785"/>
      <c r="B726" s="786"/>
      <c r="C726" s="788"/>
      <c r="D726" s="1341"/>
      <c r="E726" s="791"/>
      <c r="G726" s="1057"/>
    </row>
    <row r="727" spans="1:7" ht="45.75" customHeight="1">
      <c r="A727" s="785"/>
      <c r="B727" s="786"/>
      <c r="C727" s="788"/>
      <c r="D727" s="1341"/>
      <c r="E727" s="791"/>
      <c r="G727" s="1057"/>
    </row>
    <row r="728" spans="1:7" ht="45.75" customHeight="1">
      <c r="A728" s="785"/>
      <c r="B728" s="786"/>
      <c r="C728" s="788"/>
      <c r="D728" s="1341"/>
      <c r="E728" s="791"/>
      <c r="G728" s="1057"/>
    </row>
    <row r="729" spans="1:7" ht="45.75" customHeight="1">
      <c r="A729" s="785"/>
      <c r="B729" s="786"/>
      <c r="C729" s="788"/>
      <c r="D729" s="1341"/>
      <c r="E729" s="791"/>
      <c r="G729" s="1057"/>
    </row>
    <row r="730" spans="1:7" ht="45.75" customHeight="1">
      <c r="A730" s="785"/>
      <c r="B730" s="786"/>
      <c r="C730" s="788"/>
      <c r="D730" s="1341"/>
      <c r="E730" s="791"/>
      <c r="G730" s="1057"/>
    </row>
    <row r="731" spans="1:7" ht="45.75" customHeight="1">
      <c r="A731" s="785"/>
      <c r="B731" s="786"/>
      <c r="C731" s="788"/>
      <c r="D731" s="1341"/>
      <c r="E731" s="791"/>
      <c r="G731" s="1057"/>
    </row>
    <row r="732" spans="1:7" ht="45.75" customHeight="1">
      <c r="A732" s="785"/>
      <c r="B732" s="786"/>
      <c r="C732" s="788"/>
      <c r="D732" s="1341"/>
      <c r="E732" s="791"/>
      <c r="G732" s="1057"/>
    </row>
    <row r="733" spans="1:7" ht="45.75" customHeight="1">
      <c r="A733" s="785"/>
      <c r="B733" s="786"/>
      <c r="C733" s="788"/>
      <c r="D733" s="1341"/>
      <c r="E733" s="791"/>
      <c r="G733" s="1057"/>
    </row>
    <row r="734" spans="1:7" ht="45.75" customHeight="1">
      <c r="A734" s="785"/>
      <c r="B734" s="786"/>
      <c r="C734" s="788"/>
      <c r="D734" s="1341"/>
      <c r="E734" s="791"/>
      <c r="G734" s="1057"/>
    </row>
    <row r="735" spans="1:7" ht="45.75" customHeight="1">
      <c r="A735" s="785"/>
      <c r="B735" s="786"/>
      <c r="C735" s="788"/>
      <c r="D735" s="1341"/>
      <c r="E735" s="791"/>
      <c r="G735" s="1057"/>
    </row>
    <row r="736" spans="1:7" ht="45.75" customHeight="1">
      <c r="A736" s="785"/>
      <c r="B736" s="786"/>
      <c r="C736" s="788"/>
      <c r="D736" s="1341"/>
      <c r="E736" s="791"/>
      <c r="G736" s="1057"/>
    </row>
    <row r="737" spans="1:7" ht="45.75" customHeight="1">
      <c r="A737" s="785"/>
      <c r="B737" s="786"/>
      <c r="C737" s="788"/>
      <c r="D737" s="1341"/>
      <c r="E737" s="791"/>
      <c r="G737" s="1057"/>
    </row>
    <row r="738" spans="1:7" ht="45.75" customHeight="1">
      <c r="A738" s="785"/>
      <c r="B738" s="786"/>
      <c r="C738" s="788"/>
      <c r="D738" s="1341"/>
      <c r="E738" s="791"/>
      <c r="G738" s="1057"/>
    </row>
    <row r="739" spans="1:7" ht="45.75" customHeight="1">
      <c r="A739" s="785"/>
      <c r="B739" s="786"/>
      <c r="C739" s="788"/>
      <c r="D739" s="1341"/>
      <c r="E739" s="791"/>
      <c r="G739" s="1057"/>
    </row>
    <row r="740" spans="1:7" ht="45.75" customHeight="1">
      <c r="A740" s="785"/>
      <c r="B740" s="786"/>
      <c r="C740" s="788"/>
      <c r="D740" s="1341"/>
      <c r="E740" s="791"/>
      <c r="G740" s="1057"/>
    </row>
    <row r="741" spans="1:7" ht="45.75" customHeight="1">
      <c r="A741" s="785"/>
      <c r="B741" s="786"/>
      <c r="C741" s="788"/>
      <c r="D741" s="1341"/>
      <c r="E741" s="791"/>
      <c r="G741" s="1057"/>
    </row>
    <row r="742" spans="1:7" ht="45.75" customHeight="1">
      <c r="A742" s="785"/>
      <c r="B742" s="786"/>
      <c r="C742" s="788"/>
      <c r="D742" s="1341"/>
      <c r="E742" s="791"/>
      <c r="G742" s="1057"/>
    </row>
    <row r="743" spans="1:7" ht="45.75" customHeight="1">
      <c r="A743" s="785"/>
      <c r="B743" s="786"/>
      <c r="C743" s="788"/>
      <c r="D743" s="1341"/>
      <c r="E743" s="791"/>
      <c r="G743" s="1057"/>
    </row>
    <row r="744" spans="1:7" ht="45.75" customHeight="1">
      <c r="A744" s="785"/>
      <c r="B744" s="786"/>
      <c r="C744" s="788"/>
      <c r="D744" s="1341"/>
      <c r="E744" s="791"/>
      <c r="G744" s="1057"/>
    </row>
    <row r="745" spans="1:7" ht="45.75" customHeight="1">
      <c r="A745" s="785"/>
      <c r="B745" s="786"/>
      <c r="C745" s="788"/>
      <c r="D745" s="1341"/>
      <c r="E745" s="791"/>
      <c r="G745" s="1057"/>
    </row>
    <row r="746" spans="1:7" ht="45.75" customHeight="1">
      <c r="A746" s="785"/>
      <c r="B746" s="786"/>
      <c r="C746" s="788"/>
      <c r="D746" s="1341"/>
      <c r="E746" s="791"/>
      <c r="G746" s="1057"/>
    </row>
    <row r="747" spans="1:7" ht="45.75" customHeight="1">
      <c r="A747" s="785"/>
      <c r="B747" s="786"/>
      <c r="C747" s="788"/>
      <c r="D747" s="1341"/>
      <c r="E747" s="791"/>
      <c r="G747" s="1057"/>
    </row>
    <row r="748" spans="1:7" ht="45.75" customHeight="1">
      <c r="A748" s="785"/>
      <c r="B748" s="786"/>
      <c r="C748" s="788"/>
      <c r="D748" s="1341"/>
      <c r="E748" s="791"/>
      <c r="G748" s="1057"/>
    </row>
    <row r="749" spans="1:7" ht="45.75" customHeight="1">
      <c r="A749" s="785"/>
      <c r="B749" s="786"/>
      <c r="C749" s="788"/>
      <c r="D749" s="1341"/>
      <c r="E749" s="791"/>
      <c r="G749" s="1057"/>
    </row>
    <row r="750" spans="1:7" ht="45.75" customHeight="1">
      <c r="A750" s="785"/>
      <c r="B750" s="786"/>
      <c r="C750" s="788"/>
      <c r="D750" s="1341"/>
      <c r="E750" s="791"/>
      <c r="G750" s="1057"/>
    </row>
    <row r="751" spans="1:7" ht="45.75" customHeight="1">
      <c r="A751" s="785"/>
      <c r="B751" s="786"/>
      <c r="C751" s="788"/>
      <c r="D751" s="1341"/>
      <c r="E751" s="791"/>
      <c r="G751" s="1057"/>
    </row>
    <row r="752" spans="1:7" ht="45.75" customHeight="1">
      <c r="A752" s="785"/>
      <c r="B752" s="786"/>
      <c r="C752" s="788"/>
      <c r="D752" s="1341"/>
      <c r="E752" s="791"/>
      <c r="G752" s="1057"/>
    </row>
    <row r="753" spans="1:7" ht="45.75" customHeight="1">
      <c r="A753" s="785"/>
      <c r="B753" s="786"/>
      <c r="C753" s="788"/>
      <c r="D753" s="1341"/>
      <c r="E753" s="791"/>
      <c r="G753" s="1057"/>
    </row>
    <row r="754" spans="1:7" ht="45.75" customHeight="1">
      <c r="A754" s="785"/>
      <c r="B754" s="786"/>
      <c r="C754" s="788"/>
      <c r="D754" s="1341"/>
      <c r="E754" s="791"/>
      <c r="G754" s="1057"/>
    </row>
    <row r="755" spans="1:7" ht="45.75" customHeight="1">
      <c r="A755" s="785"/>
      <c r="B755" s="786"/>
      <c r="C755" s="788"/>
      <c r="D755" s="1341"/>
      <c r="E755" s="791"/>
      <c r="G755" s="1057"/>
    </row>
    <row r="756" spans="1:7" ht="45.75" customHeight="1">
      <c r="A756" s="785"/>
      <c r="B756" s="786"/>
      <c r="C756" s="788"/>
      <c r="D756" s="1341"/>
      <c r="E756" s="791"/>
      <c r="G756" s="1057"/>
    </row>
    <row r="757" spans="1:7" ht="45.75" customHeight="1">
      <c r="A757" s="785"/>
      <c r="B757" s="786"/>
      <c r="C757" s="788"/>
      <c r="D757" s="1341"/>
      <c r="E757" s="791"/>
      <c r="G757" s="1057"/>
    </row>
    <row r="758" spans="1:7" ht="45.75" customHeight="1">
      <c r="A758" s="785"/>
      <c r="B758" s="786"/>
      <c r="C758" s="788"/>
      <c r="D758" s="1341"/>
      <c r="E758" s="791"/>
      <c r="G758" s="1057"/>
    </row>
    <row r="759" spans="1:7" ht="45.75" customHeight="1">
      <c r="A759" s="785"/>
      <c r="B759" s="786"/>
      <c r="C759" s="788"/>
      <c r="D759" s="1341"/>
      <c r="E759" s="791"/>
      <c r="G759" s="1057"/>
    </row>
    <row r="760" spans="1:7" ht="45.75" customHeight="1">
      <c r="A760" s="785"/>
      <c r="B760" s="786"/>
      <c r="C760" s="788"/>
      <c r="D760" s="1341"/>
      <c r="E760" s="791"/>
      <c r="G760" s="1057"/>
    </row>
    <row r="761" spans="1:7" ht="45.75" customHeight="1">
      <c r="A761" s="785"/>
      <c r="B761" s="786"/>
      <c r="C761" s="788"/>
      <c r="D761" s="1341"/>
      <c r="E761" s="791"/>
      <c r="G761" s="1057"/>
    </row>
    <row r="762" spans="1:7" ht="45.75" customHeight="1">
      <c r="A762" s="785"/>
      <c r="B762" s="786"/>
      <c r="C762" s="788"/>
      <c r="D762" s="1341"/>
      <c r="E762" s="791"/>
      <c r="G762" s="1057"/>
    </row>
    <row r="763" spans="1:7" ht="45.75" customHeight="1">
      <c r="A763" s="785"/>
      <c r="B763" s="786"/>
      <c r="C763" s="788"/>
      <c r="D763" s="1341"/>
      <c r="E763" s="791"/>
      <c r="G763" s="1057"/>
    </row>
    <row r="764" spans="1:7" ht="45.75" customHeight="1">
      <c r="A764" s="785"/>
      <c r="B764" s="786"/>
      <c r="C764" s="788"/>
      <c r="D764" s="1341"/>
      <c r="E764" s="791"/>
      <c r="G764" s="1057"/>
    </row>
    <row r="765" spans="1:7" ht="45.75" customHeight="1">
      <c r="A765" s="785"/>
      <c r="B765" s="786"/>
      <c r="C765" s="788"/>
      <c r="D765" s="1341"/>
      <c r="E765" s="791"/>
      <c r="G765" s="1057"/>
    </row>
    <row r="766" spans="1:7" ht="45.75" customHeight="1">
      <c r="A766" s="785"/>
      <c r="B766" s="786"/>
      <c r="C766" s="788"/>
      <c r="D766" s="1341"/>
      <c r="E766" s="791"/>
      <c r="G766" s="1057"/>
    </row>
    <row r="767" spans="1:7" ht="45.75" customHeight="1">
      <c r="A767" s="785"/>
      <c r="B767" s="786"/>
      <c r="C767" s="788"/>
      <c r="D767" s="1341"/>
      <c r="E767" s="791"/>
      <c r="G767" s="1057"/>
    </row>
    <row r="768" spans="1:7" ht="45.75" customHeight="1">
      <c r="A768" s="785"/>
      <c r="B768" s="786"/>
      <c r="C768" s="788"/>
      <c r="D768" s="1341"/>
      <c r="E768" s="791"/>
      <c r="G768" s="1057"/>
    </row>
    <row r="769" spans="1:7" ht="45.75" customHeight="1">
      <c r="A769" s="785"/>
      <c r="B769" s="786"/>
      <c r="C769" s="788"/>
      <c r="D769" s="1341"/>
      <c r="E769" s="791"/>
      <c r="G769" s="1057"/>
    </row>
    <row r="770" spans="1:7" ht="45.75" customHeight="1">
      <c r="A770" s="785"/>
      <c r="B770" s="786"/>
      <c r="C770" s="788"/>
      <c r="D770" s="1341"/>
      <c r="E770" s="791"/>
      <c r="G770" s="1057"/>
    </row>
    <row r="771" spans="1:7" ht="45.75" customHeight="1">
      <c r="A771" s="785"/>
      <c r="B771" s="786"/>
      <c r="C771" s="788"/>
      <c r="D771" s="1341"/>
      <c r="E771" s="791"/>
      <c r="G771" s="1057"/>
    </row>
    <row r="772" spans="1:7" ht="45.75" customHeight="1">
      <c r="A772" s="785"/>
      <c r="B772" s="786"/>
      <c r="C772" s="788"/>
      <c r="D772" s="1341"/>
      <c r="E772" s="791"/>
      <c r="G772" s="1057"/>
    </row>
    <row r="773" spans="1:7" ht="45.75" customHeight="1">
      <c r="A773" s="785"/>
      <c r="B773" s="786"/>
      <c r="C773" s="788"/>
      <c r="D773" s="1341"/>
      <c r="E773" s="791"/>
      <c r="G773" s="1057"/>
    </row>
    <row r="774" spans="1:7" ht="45.75" customHeight="1">
      <c r="A774" s="785"/>
      <c r="B774" s="786"/>
      <c r="C774" s="788"/>
      <c r="D774" s="1341"/>
      <c r="E774" s="791"/>
      <c r="G774" s="1057"/>
    </row>
    <row r="775" spans="1:7" ht="45.75" customHeight="1">
      <c r="A775" s="785"/>
      <c r="B775" s="786"/>
      <c r="C775" s="788"/>
      <c r="D775" s="1341"/>
      <c r="E775" s="791"/>
      <c r="G775" s="1057"/>
    </row>
    <row r="776" spans="1:7" ht="45.75" customHeight="1">
      <c r="A776" s="785"/>
      <c r="B776" s="786"/>
      <c r="C776" s="788"/>
      <c r="D776" s="1341"/>
      <c r="E776" s="791"/>
      <c r="G776" s="1057"/>
    </row>
    <row r="777" spans="1:7" ht="45.75" customHeight="1">
      <c r="A777" s="785"/>
      <c r="B777" s="786"/>
      <c r="C777" s="788"/>
      <c r="D777" s="1341"/>
      <c r="E777" s="791"/>
      <c r="G777" s="1057"/>
    </row>
    <row r="778" spans="1:7" ht="45.75" customHeight="1">
      <c r="A778" s="785"/>
      <c r="B778" s="786"/>
      <c r="C778" s="788"/>
      <c r="D778" s="1341"/>
      <c r="E778" s="791"/>
      <c r="G778" s="1057"/>
    </row>
    <row r="779" spans="1:7" ht="45.75" customHeight="1">
      <c r="A779" s="785"/>
      <c r="B779" s="786"/>
      <c r="C779" s="788"/>
      <c r="D779" s="1341"/>
      <c r="E779" s="791"/>
      <c r="G779" s="1057"/>
    </row>
    <row r="780" spans="1:7" ht="45.75" customHeight="1">
      <c r="A780" s="785"/>
      <c r="B780" s="786"/>
      <c r="C780" s="788"/>
      <c r="D780" s="1341"/>
      <c r="E780" s="791"/>
      <c r="G780" s="1057"/>
    </row>
    <row r="781" spans="1:7" ht="45.75" customHeight="1">
      <c r="A781" s="785"/>
      <c r="B781" s="786"/>
      <c r="C781" s="788"/>
      <c r="D781" s="1341"/>
      <c r="E781" s="791"/>
      <c r="G781" s="1057"/>
    </row>
    <row r="782" spans="1:7" ht="45.75" customHeight="1">
      <c r="A782" s="785"/>
      <c r="B782" s="786"/>
      <c r="C782" s="788"/>
      <c r="D782" s="1341"/>
      <c r="E782" s="791"/>
      <c r="G782" s="1057"/>
    </row>
    <row r="783" spans="1:7" ht="45.75" customHeight="1">
      <c r="A783" s="785"/>
      <c r="B783" s="786"/>
      <c r="C783" s="788"/>
      <c r="D783" s="1341"/>
      <c r="E783" s="791"/>
      <c r="G783" s="1057"/>
    </row>
    <row r="784" spans="1:7" ht="45.75" customHeight="1">
      <c r="A784" s="785"/>
      <c r="B784" s="786"/>
      <c r="C784" s="788"/>
      <c r="D784" s="1341"/>
      <c r="E784" s="791"/>
      <c r="G784" s="1057"/>
    </row>
    <row r="785" spans="1:7" ht="45.75" customHeight="1">
      <c r="A785" s="785"/>
      <c r="B785" s="786"/>
      <c r="C785" s="788"/>
      <c r="D785" s="1341"/>
      <c r="E785" s="791"/>
      <c r="G785" s="1057"/>
    </row>
    <row r="786" spans="1:7" ht="45.75" customHeight="1">
      <c r="A786" s="785"/>
      <c r="B786" s="786"/>
      <c r="C786" s="788"/>
      <c r="D786" s="1341"/>
      <c r="E786" s="791"/>
      <c r="G786" s="1057"/>
    </row>
    <row r="787" spans="1:7" ht="45.75" customHeight="1">
      <c r="A787" s="785"/>
      <c r="B787" s="786"/>
      <c r="C787" s="788"/>
      <c r="D787" s="1341"/>
      <c r="E787" s="791"/>
      <c r="G787" s="1057"/>
    </row>
    <row r="788" spans="1:7" ht="45.75" customHeight="1">
      <c r="A788" s="785"/>
      <c r="B788" s="786"/>
      <c r="C788" s="788"/>
      <c r="D788" s="1341"/>
      <c r="E788" s="791"/>
      <c r="G788" s="1057"/>
    </row>
    <row r="789" spans="1:7" ht="45.75" customHeight="1">
      <c r="A789" s="785"/>
      <c r="B789" s="786"/>
      <c r="C789" s="788"/>
      <c r="D789" s="1341"/>
      <c r="E789" s="791"/>
      <c r="G789" s="1057"/>
    </row>
    <row r="790" spans="1:7" ht="45.75" customHeight="1">
      <c r="A790" s="785"/>
      <c r="B790" s="786"/>
      <c r="C790" s="788"/>
      <c r="D790" s="1341"/>
      <c r="E790" s="791"/>
      <c r="G790" s="1057"/>
    </row>
    <row r="791" spans="1:7" ht="45.75" customHeight="1">
      <c r="A791" s="785"/>
      <c r="B791" s="786"/>
      <c r="C791" s="788"/>
      <c r="D791" s="1341"/>
      <c r="E791" s="791"/>
      <c r="G791" s="1057"/>
    </row>
    <row r="792" spans="1:7" ht="45.75" customHeight="1">
      <c r="A792" s="785"/>
      <c r="B792" s="786"/>
      <c r="C792" s="788"/>
      <c r="D792" s="1341"/>
      <c r="E792" s="791"/>
      <c r="G792" s="1057"/>
    </row>
    <row r="793" spans="1:7" ht="45.75" customHeight="1">
      <c r="A793" s="785"/>
      <c r="B793" s="786"/>
      <c r="C793" s="788"/>
      <c r="D793" s="1341"/>
      <c r="E793" s="791"/>
      <c r="G793" s="1057"/>
    </row>
    <row r="794" spans="1:7" ht="45.75" customHeight="1">
      <c r="A794" s="785"/>
      <c r="B794" s="786"/>
      <c r="C794" s="788"/>
      <c r="D794" s="1341"/>
      <c r="E794" s="791"/>
      <c r="G794" s="1057"/>
    </row>
    <row r="795" spans="1:7" ht="45.75" customHeight="1">
      <c r="A795" s="785"/>
      <c r="B795" s="786"/>
      <c r="C795" s="788"/>
      <c r="D795" s="1341"/>
      <c r="E795" s="791"/>
      <c r="G795" s="1057"/>
    </row>
    <row r="796" spans="1:7" ht="45.75" customHeight="1">
      <c r="A796" s="785"/>
      <c r="B796" s="786"/>
      <c r="C796" s="788"/>
      <c r="D796" s="1341"/>
      <c r="E796" s="791"/>
      <c r="G796" s="1057"/>
    </row>
    <row r="797" spans="1:7" ht="45.75" customHeight="1">
      <c r="A797" s="785"/>
      <c r="B797" s="786"/>
      <c r="C797" s="788"/>
      <c r="D797" s="1341"/>
      <c r="E797" s="791"/>
      <c r="G797" s="1057"/>
    </row>
    <row r="798" spans="1:7" ht="45.75" customHeight="1">
      <c r="A798" s="785"/>
      <c r="B798" s="786"/>
      <c r="C798" s="788"/>
      <c r="D798" s="1341"/>
      <c r="E798" s="791"/>
      <c r="G798" s="1057"/>
    </row>
    <row r="799" spans="1:7" ht="45.75" customHeight="1">
      <c r="A799" s="785"/>
      <c r="B799" s="786"/>
      <c r="C799" s="788"/>
      <c r="D799" s="1341"/>
      <c r="E799" s="791"/>
      <c r="G799" s="1057"/>
    </row>
    <row r="800" spans="1:7" ht="45.75" customHeight="1">
      <c r="A800" s="785"/>
      <c r="B800" s="786"/>
      <c r="C800" s="788"/>
      <c r="D800" s="1341"/>
      <c r="E800" s="791"/>
      <c r="G800" s="1057"/>
    </row>
    <row r="801" spans="1:7" ht="45.75" customHeight="1">
      <c r="A801" s="785"/>
      <c r="B801" s="786"/>
      <c r="C801" s="788"/>
      <c r="D801" s="1341"/>
      <c r="E801" s="791"/>
      <c r="G801" s="1057"/>
    </row>
    <row r="802" spans="1:7" ht="45.75" customHeight="1">
      <c r="A802" s="785"/>
      <c r="B802" s="786"/>
      <c r="C802" s="788"/>
      <c r="D802" s="1341"/>
      <c r="E802" s="791"/>
      <c r="G802" s="1057"/>
    </row>
    <row r="803" spans="1:7" ht="45.75" customHeight="1">
      <c r="A803" s="785"/>
      <c r="B803" s="786"/>
      <c r="C803" s="788"/>
      <c r="D803" s="1341"/>
      <c r="E803" s="791"/>
      <c r="G803" s="1057"/>
    </row>
    <row r="804" spans="1:7" ht="45.75" customHeight="1">
      <c r="A804" s="785"/>
      <c r="B804" s="786"/>
      <c r="C804" s="788"/>
      <c r="D804" s="1341"/>
      <c r="E804" s="791"/>
      <c r="G804" s="1057"/>
    </row>
    <row r="805" spans="1:7" ht="45.75" customHeight="1">
      <c r="A805" s="785"/>
      <c r="B805" s="786"/>
      <c r="C805" s="788"/>
      <c r="D805" s="1341"/>
      <c r="E805" s="791"/>
      <c r="G805" s="1057"/>
    </row>
    <row r="806" spans="1:7" ht="45.75" customHeight="1">
      <c r="A806" s="785"/>
      <c r="B806" s="786"/>
      <c r="C806" s="788"/>
      <c r="D806" s="1341"/>
      <c r="E806" s="791"/>
      <c r="G806" s="1057"/>
    </row>
    <row r="807" spans="1:7" ht="45.75" customHeight="1">
      <c r="A807" s="785"/>
      <c r="B807" s="786"/>
      <c r="C807" s="788"/>
      <c r="D807" s="1341"/>
      <c r="E807" s="791"/>
      <c r="G807" s="1057"/>
    </row>
    <row r="808" spans="1:7" ht="45.75" customHeight="1">
      <c r="A808" s="785"/>
      <c r="B808" s="786"/>
      <c r="C808" s="788"/>
      <c r="D808" s="1341"/>
      <c r="E808" s="791"/>
      <c r="G808" s="1057"/>
    </row>
    <row r="809" spans="1:7" ht="45.75" customHeight="1">
      <c r="A809" s="785"/>
      <c r="B809" s="786"/>
      <c r="C809" s="788"/>
      <c r="D809" s="1341"/>
      <c r="E809" s="791"/>
      <c r="G809" s="1057"/>
    </row>
    <row r="810" spans="1:7" ht="45.75" customHeight="1">
      <c r="A810" s="785"/>
      <c r="B810" s="786"/>
      <c r="C810" s="788"/>
      <c r="D810" s="1341"/>
      <c r="E810" s="791"/>
      <c r="G810" s="1057"/>
    </row>
    <row r="811" spans="1:7" ht="45.75" customHeight="1">
      <c r="A811" s="785"/>
      <c r="B811" s="786"/>
      <c r="C811" s="788"/>
      <c r="D811" s="1341"/>
      <c r="E811" s="791"/>
      <c r="G811" s="1057"/>
    </row>
    <row r="812" spans="1:7" ht="45.75" customHeight="1">
      <c r="A812" s="785"/>
      <c r="B812" s="786"/>
      <c r="C812" s="788"/>
      <c r="D812" s="1341"/>
      <c r="E812" s="791"/>
      <c r="G812" s="1057"/>
    </row>
    <row r="813" spans="1:7" ht="45.75" customHeight="1">
      <c r="A813" s="785"/>
      <c r="B813" s="786"/>
      <c r="C813" s="788"/>
      <c r="D813" s="1341"/>
      <c r="E813" s="791"/>
      <c r="G813" s="1057"/>
    </row>
    <row r="814" spans="1:7" ht="45.75" customHeight="1">
      <c r="A814" s="785"/>
      <c r="B814" s="786"/>
      <c r="C814" s="788"/>
      <c r="D814" s="1341"/>
      <c r="E814" s="791"/>
      <c r="G814" s="1057"/>
    </row>
    <row r="815" spans="1:7" ht="45.75" customHeight="1">
      <c r="A815" s="785"/>
      <c r="B815" s="786"/>
      <c r="C815" s="788"/>
      <c r="D815" s="1341"/>
      <c r="E815" s="791"/>
      <c r="G815" s="1057"/>
    </row>
    <row r="816" spans="1:7" ht="45.75" customHeight="1">
      <c r="A816" s="785"/>
      <c r="B816" s="786"/>
      <c r="C816" s="788"/>
      <c r="D816" s="1341"/>
      <c r="E816" s="791"/>
      <c r="G816" s="1057"/>
    </row>
    <row r="817" spans="1:7" ht="45.75" customHeight="1">
      <c r="A817" s="785"/>
      <c r="B817" s="786"/>
      <c r="C817" s="788"/>
      <c r="D817" s="1341"/>
      <c r="E817" s="791"/>
      <c r="G817" s="1057"/>
    </row>
    <row r="818" spans="1:7" ht="45.75" customHeight="1">
      <c r="A818" s="785"/>
      <c r="B818" s="786"/>
      <c r="C818" s="788"/>
      <c r="D818" s="1341"/>
      <c r="E818" s="791"/>
      <c r="G818" s="1057"/>
    </row>
    <row r="819" spans="1:7" ht="45.75" customHeight="1">
      <c r="A819" s="785"/>
      <c r="B819" s="786"/>
      <c r="C819" s="788"/>
      <c r="D819" s="1341"/>
      <c r="E819" s="791"/>
      <c r="G819" s="1057"/>
    </row>
    <row r="820" spans="1:7" ht="45.75" customHeight="1">
      <c r="A820" s="785"/>
      <c r="B820" s="786"/>
      <c r="C820" s="788"/>
      <c r="D820" s="1341"/>
      <c r="E820" s="791"/>
      <c r="G820" s="1057"/>
    </row>
    <row r="821" spans="1:7" ht="45.75" customHeight="1">
      <c r="A821" s="785"/>
      <c r="B821" s="786"/>
      <c r="C821" s="788"/>
      <c r="D821" s="1341"/>
      <c r="E821" s="791"/>
      <c r="G821" s="1057"/>
    </row>
    <row r="822" spans="1:7" ht="45.75" customHeight="1">
      <c r="A822" s="785"/>
      <c r="B822" s="786"/>
      <c r="C822" s="788"/>
      <c r="D822" s="1341"/>
      <c r="E822" s="791"/>
      <c r="G822" s="1057"/>
    </row>
    <row r="823" spans="1:7" ht="45.75" customHeight="1">
      <c r="A823" s="785"/>
      <c r="B823" s="786"/>
      <c r="C823" s="788"/>
      <c r="D823" s="1341"/>
      <c r="E823" s="791"/>
      <c r="G823" s="1057"/>
    </row>
    <row r="824" spans="1:7" ht="45.75" customHeight="1">
      <c r="A824" s="785"/>
      <c r="B824" s="786"/>
      <c r="C824" s="788"/>
      <c r="D824" s="1341"/>
      <c r="E824" s="791"/>
      <c r="G824" s="1057"/>
    </row>
    <row r="825" spans="1:7" ht="45.75" customHeight="1">
      <c r="A825" s="785"/>
      <c r="B825" s="786"/>
      <c r="C825" s="788"/>
      <c r="D825" s="1341"/>
      <c r="E825" s="791"/>
      <c r="G825" s="1057"/>
    </row>
    <row r="826" spans="1:7" ht="45.75" customHeight="1">
      <c r="A826" s="785"/>
      <c r="B826" s="786"/>
      <c r="C826" s="788"/>
      <c r="D826" s="1341"/>
      <c r="E826" s="791"/>
      <c r="G826" s="1057"/>
    </row>
    <row r="827" spans="1:7" ht="45.75" customHeight="1">
      <c r="A827" s="785"/>
      <c r="B827" s="786"/>
      <c r="C827" s="788"/>
      <c r="D827" s="1341"/>
      <c r="E827" s="791"/>
      <c r="G827" s="1057"/>
    </row>
    <row r="828" spans="1:7" ht="45.75" customHeight="1">
      <c r="A828" s="785"/>
      <c r="B828" s="786"/>
      <c r="C828" s="788"/>
      <c r="D828" s="1341"/>
      <c r="E828" s="791"/>
      <c r="G828" s="1057"/>
    </row>
    <row r="829" spans="1:7" ht="45.75" customHeight="1">
      <c r="A829" s="785"/>
      <c r="B829" s="786"/>
      <c r="C829" s="788"/>
      <c r="D829" s="1341"/>
      <c r="E829" s="791"/>
      <c r="G829" s="1057"/>
    </row>
    <row r="830" spans="1:7" ht="45.75" customHeight="1">
      <c r="A830" s="785"/>
      <c r="B830" s="786"/>
      <c r="C830" s="788"/>
      <c r="D830" s="1341"/>
      <c r="E830" s="791"/>
      <c r="G830" s="1057"/>
    </row>
    <row r="831" spans="1:7" ht="45.75" customHeight="1">
      <c r="A831" s="785"/>
      <c r="B831" s="786"/>
      <c r="C831" s="788"/>
      <c r="D831" s="1341"/>
      <c r="E831" s="791"/>
      <c r="G831" s="1057"/>
    </row>
    <row r="832" spans="1:7" ht="45.75" customHeight="1">
      <c r="A832" s="785"/>
      <c r="B832" s="786"/>
      <c r="C832" s="788"/>
      <c r="D832" s="1341"/>
      <c r="E832" s="791"/>
      <c r="G832" s="1057"/>
    </row>
    <row r="833" spans="1:7" ht="45.75" customHeight="1">
      <c r="A833" s="785"/>
      <c r="B833" s="786"/>
      <c r="C833" s="788"/>
      <c r="D833" s="1341"/>
      <c r="E833" s="791"/>
      <c r="G833" s="1057"/>
    </row>
    <row r="834" spans="1:7" ht="45.75" customHeight="1">
      <c r="A834" s="785"/>
      <c r="B834" s="786"/>
      <c r="C834" s="788"/>
      <c r="D834" s="1341"/>
      <c r="E834" s="791"/>
      <c r="G834" s="1057"/>
    </row>
    <row r="835" spans="1:7" ht="45.75" customHeight="1">
      <c r="A835" s="785"/>
      <c r="B835" s="786"/>
      <c r="C835" s="788"/>
      <c r="D835" s="1341"/>
      <c r="E835" s="791"/>
      <c r="G835" s="1057"/>
    </row>
    <row r="836" spans="1:7" ht="45.75" customHeight="1">
      <c r="A836" s="785"/>
      <c r="B836" s="786"/>
      <c r="C836" s="788"/>
      <c r="D836" s="1341"/>
      <c r="E836" s="791"/>
      <c r="G836" s="1057"/>
    </row>
    <row r="837" spans="1:7" ht="45.75" customHeight="1">
      <c r="A837" s="785"/>
      <c r="B837" s="786"/>
      <c r="C837" s="788"/>
      <c r="D837" s="1341"/>
      <c r="E837" s="791"/>
      <c r="G837" s="1057"/>
    </row>
    <row r="838" spans="1:7" ht="45.75" customHeight="1">
      <c r="A838" s="785"/>
      <c r="B838" s="786"/>
      <c r="C838" s="788"/>
      <c r="D838" s="1341"/>
      <c r="E838" s="791"/>
      <c r="G838" s="1057"/>
    </row>
    <row r="839" spans="1:7" ht="45.75" customHeight="1">
      <c r="A839" s="785"/>
      <c r="B839" s="786"/>
      <c r="C839" s="788"/>
      <c r="D839" s="1341"/>
      <c r="E839" s="791"/>
      <c r="G839" s="1057"/>
    </row>
    <row r="840" spans="1:7" ht="45.75" customHeight="1">
      <c r="A840" s="785"/>
      <c r="B840" s="786"/>
      <c r="C840" s="788"/>
      <c r="D840" s="1341"/>
      <c r="E840" s="791"/>
      <c r="G840" s="1057"/>
    </row>
    <row r="841" spans="1:7" ht="45.75" customHeight="1">
      <c r="A841" s="785"/>
      <c r="B841" s="786"/>
      <c r="C841" s="788"/>
      <c r="D841" s="1341"/>
      <c r="E841" s="791"/>
      <c r="G841" s="1057"/>
    </row>
    <row r="842" spans="1:7" ht="45.75" customHeight="1">
      <c r="A842" s="785"/>
      <c r="B842" s="786"/>
      <c r="C842" s="788"/>
      <c r="D842" s="1341"/>
      <c r="E842" s="791"/>
      <c r="G842" s="1057"/>
    </row>
    <row r="843" spans="1:7" ht="45.75" customHeight="1">
      <c r="A843" s="785"/>
      <c r="B843" s="786"/>
      <c r="C843" s="788"/>
      <c r="D843" s="1341"/>
      <c r="E843" s="791"/>
      <c r="G843" s="1057"/>
    </row>
    <row r="844" spans="1:7" ht="45.75" customHeight="1">
      <c r="A844" s="785"/>
      <c r="B844" s="786"/>
      <c r="C844" s="788"/>
      <c r="D844" s="1341"/>
      <c r="E844" s="791"/>
      <c r="G844" s="1057"/>
    </row>
    <row r="845" spans="1:7" ht="45.75" customHeight="1">
      <c r="A845" s="785"/>
      <c r="B845" s="786"/>
      <c r="C845" s="788"/>
      <c r="D845" s="1341"/>
      <c r="E845" s="791"/>
      <c r="G845" s="1057"/>
    </row>
    <row r="846" spans="1:7" ht="45.75" customHeight="1">
      <c r="A846" s="785"/>
      <c r="B846" s="786"/>
      <c r="C846" s="788"/>
      <c r="D846" s="1341"/>
      <c r="E846" s="791"/>
      <c r="G846" s="1057"/>
    </row>
    <row r="847" spans="1:7" ht="45.75" customHeight="1">
      <c r="A847" s="785"/>
      <c r="B847" s="786"/>
      <c r="C847" s="788"/>
      <c r="D847" s="1341"/>
      <c r="E847" s="791"/>
      <c r="G847" s="1057"/>
    </row>
    <row r="848" spans="1:7" ht="45.75" customHeight="1">
      <c r="A848" s="785"/>
      <c r="B848" s="786"/>
      <c r="C848" s="788"/>
      <c r="D848" s="1341"/>
      <c r="E848" s="791"/>
      <c r="G848" s="1057"/>
    </row>
    <row r="849" spans="1:7" ht="45.75" customHeight="1">
      <c r="A849" s="785"/>
      <c r="B849" s="786"/>
      <c r="C849" s="788"/>
      <c r="D849" s="1341"/>
      <c r="E849" s="791"/>
      <c r="G849" s="1057"/>
    </row>
    <row r="850" spans="1:7" ht="45.75" customHeight="1">
      <c r="A850" s="785"/>
      <c r="B850" s="786"/>
      <c r="C850" s="788"/>
      <c r="D850" s="1341"/>
      <c r="E850" s="791"/>
      <c r="G850" s="1057"/>
    </row>
    <row r="851" spans="1:7" ht="45.75" customHeight="1">
      <c r="A851" s="785"/>
      <c r="B851" s="786"/>
      <c r="C851" s="788"/>
      <c r="D851" s="1341"/>
      <c r="E851" s="791"/>
      <c r="G851" s="1057"/>
    </row>
    <row r="852" spans="1:7" ht="45.75" customHeight="1">
      <c r="A852" s="785"/>
      <c r="B852" s="786"/>
      <c r="C852" s="788"/>
      <c r="D852" s="1341"/>
      <c r="E852" s="791"/>
      <c r="G852" s="1057"/>
    </row>
    <row r="853" spans="1:7" ht="45.75" customHeight="1">
      <c r="A853" s="785"/>
      <c r="B853" s="786"/>
      <c r="C853" s="788"/>
      <c r="D853" s="1341"/>
      <c r="E853" s="791"/>
      <c r="G853" s="1057"/>
    </row>
    <row r="854" spans="1:7" ht="45.75" customHeight="1">
      <c r="A854" s="785"/>
      <c r="B854" s="786"/>
      <c r="C854" s="788"/>
      <c r="D854" s="1341"/>
      <c r="E854" s="791"/>
      <c r="G854" s="1057"/>
    </row>
    <row r="855" spans="1:7" ht="45.75" customHeight="1">
      <c r="A855" s="785"/>
      <c r="B855" s="786"/>
      <c r="C855" s="788"/>
      <c r="D855" s="1341"/>
      <c r="E855" s="791"/>
      <c r="G855" s="1057"/>
    </row>
    <row r="856" spans="1:7" ht="45.75" customHeight="1">
      <c r="A856" s="785"/>
      <c r="B856" s="786"/>
      <c r="C856" s="788"/>
      <c r="D856" s="1341"/>
      <c r="E856" s="791"/>
      <c r="G856" s="1057"/>
    </row>
    <row r="857" spans="1:7" ht="45.75" customHeight="1">
      <c r="A857" s="785"/>
      <c r="B857" s="786"/>
      <c r="C857" s="788"/>
      <c r="D857" s="1341"/>
      <c r="E857" s="791"/>
      <c r="G857" s="1057"/>
    </row>
    <row r="858" spans="1:7" ht="45.75" customHeight="1">
      <c r="A858" s="785"/>
      <c r="B858" s="786"/>
      <c r="C858" s="788"/>
      <c r="D858" s="1341"/>
      <c r="E858" s="791"/>
      <c r="G858" s="1057"/>
    </row>
    <row r="859" spans="1:7" ht="45.75" customHeight="1">
      <c r="A859" s="785"/>
      <c r="B859" s="786"/>
      <c r="C859" s="788"/>
      <c r="D859" s="1341"/>
      <c r="E859" s="791"/>
      <c r="G859" s="1057"/>
    </row>
    <row r="860" spans="1:7" ht="45.75" customHeight="1">
      <c r="A860" s="785"/>
      <c r="B860" s="786"/>
      <c r="C860" s="788"/>
      <c r="D860" s="1341"/>
      <c r="E860" s="791"/>
      <c r="G860" s="1057"/>
    </row>
    <row r="861" spans="1:7" ht="45.75" customHeight="1">
      <c r="A861" s="785"/>
      <c r="B861" s="786"/>
      <c r="C861" s="788"/>
      <c r="D861" s="1341"/>
      <c r="E861" s="791"/>
      <c r="G861" s="1057"/>
    </row>
    <row r="862" spans="1:7" ht="45.75" customHeight="1">
      <c r="A862" s="785"/>
      <c r="B862" s="786"/>
      <c r="C862" s="788"/>
      <c r="D862" s="1341"/>
      <c r="E862" s="791"/>
      <c r="G862" s="1057"/>
    </row>
    <row r="863" spans="1:7" ht="45.75" customHeight="1">
      <c r="A863" s="785"/>
      <c r="B863" s="786"/>
      <c r="C863" s="788"/>
      <c r="D863" s="1341"/>
      <c r="E863" s="791"/>
      <c r="G863" s="1057"/>
    </row>
    <row r="864" spans="1:7" ht="45.75" customHeight="1">
      <c r="A864" s="785"/>
      <c r="B864" s="786"/>
      <c r="C864" s="788"/>
      <c r="D864" s="1341"/>
      <c r="E864" s="791"/>
      <c r="G864" s="1057"/>
    </row>
    <row r="865" spans="1:7" ht="45.75" customHeight="1">
      <c r="A865" s="785"/>
      <c r="B865" s="786"/>
      <c r="C865" s="788"/>
      <c r="D865" s="1341"/>
      <c r="E865" s="791"/>
      <c r="G865" s="1057"/>
    </row>
    <row r="866" spans="1:7" ht="45.75" customHeight="1">
      <c r="A866" s="785"/>
      <c r="B866" s="786"/>
      <c r="C866" s="788"/>
      <c r="D866" s="1341"/>
      <c r="E866" s="791"/>
      <c r="G866" s="1057"/>
    </row>
    <row r="867" spans="1:7" ht="45.75" customHeight="1">
      <c r="A867" s="785"/>
      <c r="B867" s="786"/>
      <c r="C867" s="788"/>
      <c r="D867" s="1341"/>
      <c r="E867" s="791"/>
      <c r="G867" s="1057"/>
    </row>
    <row r="868" spans="1:7" ht="45.75" customHeight="1">
      <c r="A868" s="785"/>
      <c r="B868" s="786"/>
      <c r="C868" s="788"/>
      <c r="D868" s="1341"/>
      <c r="E868" s="791"/>
      <c r="G868" s="1057"/>
    </row>
    <row r="869" spans="1:7" ht="45.75" customHeight="1">
      <c r="A869" s="785"/>
      <c r="B869" s="786"/>
      <c r="C869" s="788"/>
      <c r="D869" s="1341"/>
      <c r="E869" s="791"/>
      <c r="G869" s="1057"/>
    </row>
    <row r="870" spans="1:7" ht="45.75" customHeight="1">
      <c r="A870" s="785"/>
      <c r="B870" s="786"/>
      <c r="C870" s="788"/>
      <c r="D870" s="1341"/>
      <c r="E870" s="791"/>
      <c r="G870" s="1057"/>
    </row>
    <row r="871" spans="1:7" ht="45.75" customHeight="1">
      <c r="A871" s="785"/>
      <c r="B871" s="786"/>
      <c r="C871" s="788"/>
      <c r="D871" s="1341"/>
      <c r="E871" s="791"/>
      <c r="G871" s="1057"/>
    </row>
    <row r="872" spans="1:7" ht="45.75" customHeight="1">
      <c r="A872" s="785"/>
      <c r="B872" s="786"/>
      <c r="C872" s="788"/>
      <c r="D872" s="1341"/>
      <c r="E872" s="791"/>
      <c r="G872" s="1057"/>
    </row>
    <row r="873" spans="1:7" ht="45.75" customHeight="1">
      <c r="A873" s="785"/>
      <c r="B873" s="786"/>
      <c r="C873" s="788"/>
      <c r="D873" s="1341"/>
      <c r="E873" s="791"/>
      <c r="G873" s="1057"/>
    </row>
    <row r="874" spans="1:7" ht="45.75" customHeight="1">
      <c r="A874" s="785"/>
      <c r="B874" s="786"/>
      <c r="C874" s="788"/>
      <c r="D874" s="1341"/>
      <c r="E874" s="791"/>
      <c r="G874" s="1057"/>
    </row>
    <row r="875" spans="1:7" ht="45.75" customHeight="1">
      <c r="A875" s="785"/>
      <c r="B875" s="786"/>
      <c r="C875" s="788"/>
      <c r="D875" s="1341"/>
      <c r="E875" s="791"/>
      <c r="G875" s="1057"/>
    </row>
    <row r="876" spans="1:7" ht="45.75" customHeight="1">
      <c r="A876" s="785"/>
      <c r="B876" s="786"/>
      <c r="C876" s="788"/>
      <c r="D876" s="1341"/>
      <c r="E876" s="791"/>
      <c r="G876" s="1057"/>
    </row>
    <row r="877" spans="1:7" ht="45.75" customHeight="1">
      <c r="A877" s="785"/>
      <c r="B877" s="786"/>
      <c r="C877" s="788"/>
      <c r="D877" s="1341"/>
      <c r="E877" s="791"/>
      <c r="G877" s="1057"/>
    </row>
    <row r="878" spans="1:7" ht="45.75" customHeight="1">
      <c r="A878" s="785"/>
      <c r="B878" s="786"/>
      <c r="C878" s="788"/>
      <c r="D878" s="1341"/>
      <c r="E878" s="791"/>
      <c r="G878" s="1057"/>
    </row>
    <row r="879" spans="1:7" ht="45.75" customHeight="1">
      <c r="A879" s="785"/>
      <c r="B879" s="786"/>
      <c r="C879" s="788"/>
      <c r="D879" s="1341"/>
      <c r="E879" s="791"/>
      <c r="G879" s="1057"/>
    </row>
    <row r="880" spans="1:7" ht="45.75" customHeight="1">
      <c r="A880" s="785"/>
      <c r="B880" s="786"/>
      <c r="C880" s="788"/>
      <c r="D880" s="1341"/>
      <c r="E880" s="791"/>
      <c r="G880" s="1057"/>
    </row>
    <row r="881" spans="1:7" ht="45.75" customHeight="1">
      <c r="A881" s="785"/>
      <c r="B881" s="786"/>
      <c r="C881" s="788"/>
      <c r="D881" s="1341"/>
      <c r="E881" s="791"/>
      <c r="G881" s="1057"/>
    </row>
    <row r="882" spans="1:7" ht="45.75" customHeight="1">
      <c r="A882" s="785"/>
      <c r="B882" s="786"/>
      <c r="C882" s="788"/>
      <c r="D882" s="1341"/>
      <c r="E882" s="791"/>
      <c r="G882" s="1057"/>
    </row>
    <row r="883" spans="1:7" ht="45.75" customHeight="1">
      <c r="A883" s="785"/>
      <c r="B883" s="786"/>
      <c r="C883" s="788"/>
      <c r="D883" s="1341"/>
      <c r="E883" s="791"/>
      <c r="G883" s="1057"/>
    </row>
    <row r="884" spans="1:7" ht="45.75" customHeight="1">
      <c r="A884" s="785"/>
      <c r="B884" s="786"/>
      <c r="C884" s="788"/>
      <c r="D884" s="1341"/>
      <c r="E884" s="791"/>
      <c r="G884" s="1057"/>
    </row>
    <row r="885" spans="1:7" ht="45.75" customHeight="1">
      <c r="A885" s="785"/>
      <c r="B885" s="786"/>
      <c r="C885" s="788"/>
      <c r="D885" s="1341"/>
      <c r="E885" s="791"/>
      <c r="G885" s="1057"/>
    </row>
    <row r="886" spans="1:7" ht="45.75" customHeight="1">
      <c r="A886" s="785"/>
      <c r="B886" s="786"/>
      <c r="C886" s="788"/>
      <c r="D886" s="1341"/>
      <c r="E886" s="791"/>
      <c r="G886" s="1057"/>
    </row>
    <row r="887" spans="1:7" ht="45.75" customHeight="1">
      <c r="A887" s="785"/>
      <c r="B887" s="786"/>
      <c r="C887" s="788"/>
      <c r="D887" s="1341"/>
      <c r="E887" s="791"/>
      <c r="G887" s="1057"/>
    </row>
    <row r="888" spans="1:7" ht="45.75" customHeight="1">
      <c r="A888" s="785"/>
      <c r="B888" s="786"/>
      <c r="C888" s="788"/>
      <c r="D888" s="1341"/>
      <c r="E888" s="791"/>
      <c r="G888" s="1057"/>
    </row>
    <row r="889" spans="1:7" ht="45.75" customHeight="1">
      <c r="A889" s="785"/>
      <c r="B889" s="786"/>
      <c r="C889" s="788"/>
      <c r="D889" s="1341"/>
      <c r="E889" s="791"/>
      <c r="G889" s="1057"/>
    </row>
    <row r="890" spans="1:7" ht="45.75" customHeight="1">
      <c r="A890" s="785"/>
      <c r="B890" s="786"/>
      <c r="C890" s="788"/>
      <c r="D890" s="1341"/>
      <c r="E890" s="791"/>
      <c r="G890" s="1057"/>
    </row>
    <row r="891" spans="1:7" ht="45.75" customHeight="1">
      <c r="A891" s="785"/>
      <c r="B891" s="786"/>
      <c r="C891" s="788"/>
      <c r="D891" s="1341"/>
      <c r="E891" s="791"/>
      <c r="G891" s="1057"/>
    </row>
    <row r="892" spans="1:7" ht="45.75" customHeight="1">
      <c r="A892" s="785"/>
      <c r="B892" s="786"/>
      <c r="C892" s="788"/>
      <c r="D892" s="1341"/>
      <c r="E892" s="791"/>
      <c r="G892" s="1057"/>
    </row>
    <row r="893" spans="1:7" ht="45.75" customHeight="1">
      <c r="A893" s="785"/>
      <c r="B893" s="786"/>
      <c r="C893" s="788"/>
      <c r="D893" s="1341"/>
      <c r="E893" s="791"/>
      <c r="G893" s="1057"/>
    </row>
    <row r="894" spans="1:7" ht="45.75" customHeight="1">
      <c r="A894" s="785"/>
      <c r="B894" s="786"/>
      <c r="C894" s="788"/>
      <c r="D894" s="1341"/>
      <c r="E894" s="791"/>
      <c r="G894" s="1057"/>
    </row>
    <row r="895" spans="1:7" ht="45.75" customHeight="1">
      <c r="A895" s="785"/>
      <c r="B895" s="786"/>
      <c r="C895" s="788"/>
      <c r="D895" s="1341"/>
      <c r="E895" s="791"/>
      <c r="G895" s="1057"/>
    </row>
    <row r="896" spans="1:7" ht="45.75" customHeight="1">
      <c r="A896" s="785"/>
      <c r="B896" s="786"/>
      <c r="C896" s="788"/>
      <c r="D896" s="1341"/>
      <c r="E896" s="791"/>
      <c r="G896" s="1057"/>
    </row>
    <row r="897" spans="1:7" ht="45.75" customHeight="1">
      <c r="A897" s="785"/>
      <c r="B897" s="786"/>
      <c r="C897" s="788"/>
      <c r="D897" s="1341"/>
      <c r="E897" s="791"/>
      <c r="G897" s="1057"/>
    </row>
    <row r="898" spans="1:7" ht="45.75" customHeight="1">
      <c r="A898" s="785"/>
      <c r="B898" s="786"/>
      <c r="C898" s="788"/>
      <c r="D898" s="1341"/>
      <c r="E898" s="791"/>
      <c r="G898" s="1057"/>
    </row>
    <row r="899" spans="1:7" ht="45.75" customHeight="1">
      <c r="A899" s="785"/>
      <c r="B899" s="786"/>
      <c r="C899" s="788"/>
      <c r="D899" s="1341"/>
      <c r="E899" s="791"/>
      <c r="G899" s="1057"/>
    </row>
    <row r="900" spans="1:7" ht="45.75" customHeight="1">
      <c r="A900" s="785"/>
      <c r="B900" s="786"/>
      <c r="C900" s="788"/>
      <c r="D900" s="1341"/>
      <c r="E900" s="791"/>
      <c r="G900" s="1057"/>
    </row>
    <row r="901" spans="1:7" ht="45.75" customHeight="1">
      <c r="A901" s="785"/>
      <c r="B901" s="786"/>
      <c r="C901" s="788"/>
      <c r="D901" s="1341"/>
      <c r="E901" s="791"/>
      <c r="G901" s="1057"/>
    </row>
    <row r="902" spans="1:7" ht="45.75" customHeight="1">
      <c r="A902" s="785"/>
      <c r="B902" s="786"/>
      <c r="C902" s="788"/>
      <c r="D902" s="1341"/>
      <c r="E902" s="791"/>
      <c r="G902" s="1057"/>
    </row>
    <row r="903" spans="1:7" ht="45.75" customHeight="1">
      <c r="A903" s="785"/>
      <c r="B903" s="786"/>
      <c r="C903" s="788"/>
      <c r="D903" s="1341"/>
      <c r="E903" s="791"/>
      <c r="G903" s="1057"/>
    </row>
    <row r="904" spans="1:7" ht="45.75" customHeight="1">
      <c r="A904" s="785"/>
      <c r="B904" s="786"/>
      <c r="C904" s="788"/>
      <c r="D904" s="1341"/>
      <c r="E904" s="791"/>
      <c r="G904" s="1057"/>
    </row>
    <row r="905" spans="1:7" ht="45.75" customHeight="1">
      <c r="A905" s="785"/>
      <c r="B905" s="786"/>
      <c r="C905" s="788"/>
      <c r="D905" s="1341"/>
      <c r="E905" s="791"/>
      <c r="G905" s="1057"/>
    </row>
    <row r="906" spans="1:7" ht="45.75" customHeight="1">
      <c r="A906" s="785"/>
      <c r="B906" s="786"/>
      <c r="C906" s="788"/>
      <c r="D906" s="1341"/>
      <c r="E906" s="791"/>
      <c r="G906" s="1057"/>
    </row>
    <row r="907" spans="1:7" ht="45.75" customHeight="1">
      <c r="A907" s="785"/>
      <c r="B907" s="786"/>
      <c r="C907" s="788"/>
      <c r="D907" s="1341"/>
      <c r="E907" s="791"/>
      <c r="G907" s="1057"/>
    </row>
    <row r="908" spans="1:7" ht="45.75" customHeight="1">
      <c r="A908" s="785"/>
      <c r="B908" s="786"/>
      <c r="C908" s="788"/>
      <c r="D908" s="1341"/>
      <c r="E908" s="791"/>
      <c r="G908" s="1057"/>
    </row>
    <row r="909" spans="1:7" ht="45.75" customHeight="1">
      <c r="A909" s="785"/>
      <c r="B909" s="786"/>
      <c r="C909" s="788"/>
      <c r="D909" s="1341"/>
      <c r="E909" s="791"/>
      <c r="G909" s="1057"/>
    </row>
    <row r="910" spans="1:7" ht="45.75" customHeight="1">
      <c r="A910" s="785"/>
      <c r="B910" s="786"/>
      <c r="C910" s="788"/>
      <c r="D910" s="1341"/>
      <c r="E910" s="791"/>
      <c r="G910" s="1057"/>
    </row>
    <row r="911" spans="1:7" ht="45.75" customHeight="1">
      <c r="A911" s="785"/>
      <c r="B911" s="786"/>
      <c r="C911" s="788"/>
      <c r="D911" s="1341"/>
      <c r="E911" s="791"/>
      <c r="G911" s="1057"/>
    </row>
    <row r="912" spans="1:7" ht="45.75" customHeight="1">
      <c r="A912" s="785"/>
      <c r="B912" s="786"/>
      <c r="C912" s="788"/>
      <c r="D912" s="1341"/>
      <c r="E912" s="791"/>
      <c r="G912" s="1057"/>
    </row>
    <row r="913" spans="1:7" ht="45.75" customHeight="1">
      <c r="A913" s="785"/>
      <c r="B913" s="786"/>
      <c r="C913" s="788"/>
      <c r="D913" s="1341"/>
      <c r="E913" s="791"/>
      <c r="G913" s="1057"/>
    </row>
    <row r="914" spans="1:7" ht="45.75" customHeight="1">
      <c r="A914" s="785"/>
      <c r="B914" s="786"/>
      <c r="C914" s="788"/>
      <c r="D914" s="1341"/>
      <c r="E914" s="791"/>
      <c r="G914" s="1057"/>
    </row>
    <row r="915" spans="1:7" ht="45.75" customHeight="1">
      <c r="A915" s="785"/>
      <c r="B915" s="786"/>
      <c r="C915" s="788"/>
      <c r="D915" s="1341"/>
      <c r="E915" s="791"/>
      <c r="G915" s="1057"/>
    </row>
    <row r="916" spans="1:7" ht="45.75" customHeight="1">
      <c r="A916" s="785"/>
      <c r="B916" s="786"/>
      <c r="C916" s="788"/>
      <c r="D916" s="1341"/>
      <c r="E916" s="791"/>
      <c r="G916" s="1057"/>
    </row>
    <row r="917" spans="1:7" ht="45.75" customHeight="1">
      <c r="A917" s="785"/>
      <c r="B917" s="786"/>
      <c r="C917" s="788"/>
      <c r="D917" s="1341"/>
      <c r="E917" s="791"/>
      <c r="G917" s="1057"/>
    </row>
    <row r="918" spans="1:7" ht="45.75" customHeight="1">
      <c r="A918" s="785"/>
      <c r="B918" s="786"/>
      <c r="C918" s="788"/>
      <c r="D918" s="1341"/>
      <c r="E918" s="791"/>
      <c r="G918" s="1057"/>
    </row>
    <row r="919" spans="1:7" ht="45.75" customHeight="1">
      <c r="A919" s="785"/>
      <c r="B919" s="786"/>
      <c r="C919" s="788"/>
      <c r="D919" s="1341"/>
      <c r="E919" s="791"/>
      <c r="G919" s="1057"/>
    </row>
    <row r="920" spans="1:7" ht="45.75" customHeight="1">
      <c r="A920" s="785"/>
      <c r="B920" s="786"/>
      <c r="C920" s="788"/>
      <c r="D920" s="1341"/>
      <c r="E920" s="791"/>
      <c r="G920" s="1057"/>
    </row>
    <row r="921" spans="1:7" ht="45.75" customHeight="1">
      <c r="A921" s="785"/>
      <c r="B921" s="786"/>
      <c r="C921" s="788"/>
      <c r="D921" s="1341"/>
      <c r="E921" s="791"/>
      <c r="G921" s="1057"/>
    </row>
    <row r="922" spans="1:7" ht="45.75" customHeight="1">
      <c r="A922" s="785"/>
      <c r="B922" s="786"/>
      <c r="C922" s="788"/>
      <c r="D922" s="1341"/>
      <c r="E922" s="791"/>
      <c r="G922" s="1057"/>
    </row>
    <row r="923" spans="1:7" ht="45.75" customHeight="1">
      <c r="A923" s="785"/>
      <c r="B923" s="786"/>
      <c r="C923" s="788"/>
      <c r="D923" s="1341"/>
      <c r="E923" s="791"/>
      <c r="G923" s="1057"/>
    </row>
    <row r="924" spans="1:7" ht="45.75" customHeight="1">
      <c r="A924" s="785"/>
      <c r="B924" s="786"/>
      <c r="C924" s="788"/>
      <c r="D924" s="1341"/>
      <c r="E924" s="791"/>
      <c r="G924" s="1057"/>
    </row>
    <row r="925" spans="1:7" ht="45.75" customHeight="1">
      <c r="A925" s="785"/>
      <c r="B925" s="786"/>
      <c r="C925" s="788"/>
      <c r="D925" s="1341"/>
      <c r="E925" s="791"/>
      <c r="G925" s="1057"/>
    </row>
    <row r="926" spans="1:7" ht="45.75" customHeight="1">
      <c r="A926" s="785"/>
      <c r="B926" s="786"/>
      <c r="C926" s="788"/>
      <c r="D926" s="1341"/>
      <c r="E926" s="791"/>
      <c r="G926" s="1057"/>
    </row>
    <row r="927" spans="1:7" ht="45.75" customHeight="1">
      <c r="A927" s="785"/>
      <c r="B927" s="786"/>
      <c r="C927" s="788"/>
      <c r="D927" s="1341"/>
      <c r="E927" s="791"/>
      <c r="G927" s="1057"/>
    </row>
    <row r="928" spans="1:7" ht="45.75" customHeight="1">
      <c r="A928" s="785"/>
      <c r="B928" s="786"/>
      <c r="C928" s="788"/>
      <c r="D928" s="1341"/>
      <c r="E928" s="791"/>
      <c r="G928" s="1057"/>
    </row>
    <row r="929" spans="1:7" ht="45.75" customHeight="1">
      <c r="A929" s="785"/>
      <c r="B929" s="786"/>
      <c r="C929" s="788"/>
      <c r="D929" s="1341"/>
      <c r="E929" s="791"/>
      <c r="G929" s="1057"/>
    </row>
    <row r="930" spans="1:7" ht="45.75" customHeight="1">
      <c r="A930" s="785"/>
      <c r="B930" s="786"/>
      <c r="C930" s="788"/>
      <c r="D930" s="1341"/>
      <c r="E930" s="791"/>
      <c r="G930" s="1057"/>
    </row>
    <row r="931" spans="1:7" ht="45.75" customHeight="1">
      <c r="A931" s="785"/>
      <c r="B931" s="786"/>
      <c r="C931" s="788"/>
      <c r="D931" s="1341"/>
      <c r="E931" s="791"/>
      <c r="G931" s="1057"/>
    </row>
    <row r="932" spans="1:7" ht="45.75" customHeight="1">
      <c r="A932" s="785"/>
      <c r="B932" s="786"/>
      <c r="C932" s="788"/>
      <c r="D932" s="1341"/>
      <c r="E932" s="791"/>
      <c r="G932" s="1057"/>
    </row>
    <row r="933" spans="1:7" ht="45.75" customHeight="1">
      <c r="A933" s="785"/>
      <c r="B933" s="786"/>
      <c r="C933" s="788"/>
      <c r="D933" s="1341"/>
      <c r="E933" s="791"/>
      <c r="G933" s="1057"/>
    </row>
    <row r="934" spans="1:7" ht="45.75" customHeight="1">
      <c r="A934" s="785"/>
      <c r="B934" s="786"/>
      <c r="C934" s="788"/>
      <c r="D934" s="1341"/>
      <c r="E934" s="791"/>
      <c r="G934" s="1057"/>
    </row>
    <row r="935" spans="1:7" ht="45.75" customHeight="1">
      <c r="A935" s="785"/>
      <c r="B935" s="786"/>
      <c r="C935" s="788"/>
      <c r="D935" s="1341"/>
      <c r="E935" s="791"/>
      <c r="G935" s="1057"/>
    </row>
    <row r="936" spans="1:7" ht="45.75" customHeight="1">
      <c r="A936" s="785"/>
      <c r="B936" s="786"/>
      <c r="C936" s="788"/>
      <c r="D936" s="1341"/>
      <c r="E936" s="791"/>
      <c r="G936" s="1057"/>
    </row>
    <row r="937" spans="1:7" ht="45.75" customHeight="1">
      <c r="A937" s="785"/>
      <c r="B937" s="786"/>
      <c r="C937" s="788"/>
      <c r="D937" s="1341"/>
      <c r="E937" s="791"/>
      <c r="G937" s="1057"/>
    </row>
    <row r="938" spans="1:7" ht="45.75" customHeight="1">
      <c r="A938" s="785"/>
      <c r="B938" s="786"/>
      <c r="C938" s="788"/>
      <c r="D938" s="1341"/>
      <c r="E938" s="791"/>
      <c r="G938" s="1057"/>
    </row>
    <row r="939" spans="1:7" ht="45.75" customHeight="1">
      <c r="A939" s="785"/>
      <c r="B939" s="786"/>
      <c r="C939" s="788"/>
      <c r="D939" s="1341"/>
      <c r="E939" s="791"/>
      <c r="G939" s="1057"/>
    </row>
    <row r="940" spans="1:7" ht="45.75" customHeight="1">
      <c r="A940" s="785"/>
      <c r="B940" s="786"/>
      <c r="C940" s="788"/>
      <c r="D940" s="1341"/>
      <c r="E940" s="791"/>
      <c r="G940" s="1057"/>
    </row>
    <row r="941" spans="1:7" ht="45.75" customHeight="1">
      <c r="A941" s="785"/>
      <c r="B941" s="786"/>
      <c r="C941" s="788"/>
      <c r="D941" s="1341"/>
      <c r="E941" s="791"/>
      <c r="G941" s="1057"/>
    </row>
    <row r="942" spans="1:7" ht="45.75" customHeight="1">
      <c r="A942" s="785"/>
      <c r="B942" s="786"/>
      <c r="C942" s="788"/>
      <c r="D942" s="1341"/>
      <c r="E942" s="791"/>
      <c r="G942" s="1057"/>
    </row>
    <row r="943" spans="1:7" ht="45.75" customHeight="1">
      <c r="A943" s="785"/>
      <c r="B943" s="786"/>
      <c r="C943" s="788"/>
      <c r="D943" s="1341"/>
      <c r="E943" s="791"/>
      <c r="G943" s="1057"/>
    </row>
    <row r="944" spans="1:7" ht="45.75" customHeight="1">
      <c r="A944" s="785"/>
      <c r="B944" s="786"/>
      <c r="C944" s="788"/>
      <c r="D944" s="1341"/>
      <c r="E944" s="791"/>
      <c r="G944" s="1057"/>
    </row>
    <row r="945" spans="1:7" ht="45.75" customHeight="1">
      <c r="A945" s="785"/>
      <c r="B945" s="786"/>
      <c r="C945" s="788"/>
      <c r="D945" s="1341"/>
      <c r="E945" s="791"/>
      <c r="G945" s="1057"/>
    </row>
    <row r="946" spans="1:7" ht="45.75" customHeight="1">
      <c r="A946" s="785"/>
      <c r="B946" s="786"/>
      <c r="C946" s="788"/>
      <c r="D946" s="1341"/>
      <c r="E946" s="791"/>
      <c r="G946" s="1057"/>
    </row>
    <row r="947" spans="1:7" ht="45.75" customHeight="1">
      <c r="A947" s="785"/>
      <c r="B947" s="786"/>
      <c r="C947" s="788"/>
      <c r="D947" s="1341"/>
      <c r="E947" s="791"/>
      <c r="G947" s="1057"/>
    </row>
    <row r="948" spans="1:7" ht="45.75" customHeight="1">
      <c r="A948" s="785"/>
      <c r="B948" s="786"/>
      <c r="C948" s="788"/>
      <c r="D948" s="1341"/>
      <c r="E948" s="791"/>
      <c r="G948" s="1057"/>
    </row>
    <row r="949" spans="1:7" ht="45.75" customHeight="1">
      <c r="A949" s="785"/>
      <c r="B949" s="786"/>
      <c r="C949" s="788"/>
      <c r="D949" s="1341"/>
      <c r="E949" s="791"/>
      <c r="G949" s="1057"/>
    </row>
    <row r="950" spans="1:7" ht="45.75" customHeight="1">
      <c r="A950" s="785"/>
      <c r="B950" s="786"/>
      <c r="C950" s="788"/>
      <c r="D950" s="1341"/>
      <c r="E950" s="791"/>
      <c r="G950" s="1057"/>
    </row>
    <row r="951" spans="1:7" ht="45.75" customHeight="1">
      <c r="A951" s="785"/>
      <c r="B951" s="786"/>
      <c r="C951" s="788"/>
      <c r="D951" s="1341"/>
      <c r="E951" s="791"/>
      <c r="G951" s="1057"/>
    </row>
    <row r="952" spans="1:7" ht="45.75" customHeight="1">
      <c r="A952" s="785"/>
      <c r="B952" s="786"/>
      <c r="C952" s="788"/>
      <c r="D952" s="1341"/>
      <c r="E952" s="791"/>
      <c r="G952" s="1057"/>
    </row>
    <row r="953" spans="1:7" ht="45.75" customHeight="1">
      <c r="A953" s="785"/>
      <c r="B953" s="786"/>
      <c r="C953" s="788"/>
      <c r="D953" s="1341"/>
      <c r="E953" s="791"/>
      <c r="G953" s="1057"/>
    </row>
    <row r="954" spans="1:7" ht="45.75" customHeight="1">
      <c r="A954" s="785"/>
      <c r="B954" s="786"/>
      <c r="C954" s="788"/>
      <c r="D954" s="1341"/>
      <c r="E954" s="791"/>
      <c r="G954" s="1057"/>
    </row>
    <row r="955" spans="1:7" ht="45.75" customHeight="1">
      <c r="A955" s="785"/>
      <c r="B955" s="786"/>
      <c r="C955" s="788"/>
      <c r="D955" s="1341"/>
      <c r="E955" s="791"/>
      <c r="G955" s="1057"/>
    </row>
    <row r="956" spans="1:7" ht="45.75" customHeight="1">
      <c r="A956" s="785"/>
      <c r="B956" s="786"/>
      <c r="C956" s="788"/>
      <c r="D956" s="1341"/>
      <c r="E956" s="791"/>
      <c r="G956" s="1057"/>
    </row>
    <row r="957" spans="1:7" ht="45.75" customHeight="1">
      <c r="A957" s="785"/>
      <c r="B957" s="786"/>
      <c r="C957" s="788"/>
      <c r="D957" s="1341"/>
      <c r="E957" s="791"/>
      <c r="G957" s="1057"/>
    </row>
    <row r="958" spans="1:7" ht="45.75" customHeight="1">
      <c r="A958" s="785"/>
      <c r="B958" s="786"/>
      <c r="C958" s="788"/>
      <c r="D958" s="1341"/>
      <c r="E958" s="791"/>
      <c r="G958" s="1057"/>
    </row>
    <row r="959" spans="1:7" ht="45.75" customHeight="1">
      <c r="A959" s="785"/>
      <c r="B959" s="786"/>
      <c r="C959" s="788"/>
      <c r="D959" s="1341"/>
      <c r="E959" s="791"/>
      <c r="G959" s="1057"/>
    </row>
    <row r="960" spans="1:7" ht="45.75" customHeight="1">
      <c r="A960" s="785"/>
      <c r="B960" s="786"/>
      <c r="C960" s="788"/>
      <c r="D960" s="1341"/>
      <c r="E960" s="791"/>
      <c r="G960" s="1057"/>
    </row>
    <row r="961" spans="1:7" ht="45.75" customHeight="1">
      <c r="A961" s="785"/>
      <c r="B961" s="786"/>
      <c r="C961" s="788"/>
      <c r="D961" s="1341"/>
      <c r="E961" s="791"/>
      <c r="G961" s="1057"/>
    </row>
    <row r="962" spans="1:7" ht="45.75" customHeight="1">
      <c r="A962" s="785"/>
      <c r="B962" s="786"/>
      <c r="C962" s="788"/>
      <c r="D962" s="1341"/>
      <c r="E962" s="791"/>
      <c r="G962" s="1057"/>
    </row>
    <row r="963" spans="1:7" ht="45.75" customHeight="1">
      <c r="A963" s="785"/>
      <c r="B963" s="786"/>
      <c r="C963" s="788"/>
      <c r="D963" s="1341"/>
      <c r="E963" s="791"/>
      <c r="G963" s="1057"/>
    </row>
    <row r="964" spans="1:7" ht="45.75" customHeight="1">
      <c r="A964" s="785"/>
      <c r="B964" s="786"/>
      <c r="C964" s="788"/>
      <c r="D964" s="1341"/>
      <c r="E964" s="791"/>
      <c r="G964" s="1057"/>
    </row>
    <row r="965" spans="1:7" ht="45.75" customHeight="1">
      <c r="A965" s="785"/>
      <c r="B965" s="786"/>
      <c r="C965" s="788"/>
      <c r="D965" s="1341"/>
      <c r="E965" s="791"/>
      <c r="G965" s="1057"/>
    </row>
    <row r="966" spans="1:7" ht="45.75" customHeight="1">
      <c r="A966" s="785"/>
      <c r="B966" s="786"/>
      <c r="C966" s="788"/>
      <c r="D966" s="1341"/>
      <c r="E966" s="791"/>
      <c r="G966" s="1057"/>
    </row>
    <row r="967" spans="1:7" ht="45.75" customHeight="1">
      <c r="A967" s="785"/>
      <c r="B967" s="786"/>
      <c r="C967" s="788"/>
      <c r="D967" s="1341"/>
      <c r="E967" s="791"/>
      <c r="G967" s="1057"/>
    </row>
    <row r="968" spans="1:7" ht="45.75" customHeight="1">
      <c r="A968" s="785"/>
      <c r="B968" s="786"/>
      <c r="C968" s="788"/>
      <c r="D968" s="1341"/>
      <c r="E968" s="791"/>
      <c r="G968" s="1057"/>
    </row>
    <row r="969" spans="1:7" ht="45.75" customHeight="1">
      <c r="A969" s="785"/>
      <c r="B969" s="786"/>
      <c r="C969" s="788"/>
      <c r="D969" s="1341"/>
      <c r="E969" s="791"/>
      <c r="G969" s="1057"/>
    </row>
    <row r="970" spans="1:7" ht="45.75" customHeight="1">
      <c r="A970" s="785"/>
      <c r="B970" s="786"/>
      <c r="C970" s="788"/>
      <c r="D970" s="1341"/>
      <c r="E970" s="791"/>
      <c r="G970" s="1057"/>
    </row>
    <row r="971" spans="1:7" ht="45.75" customHeight="1">
      <c r="A971" s="785"/>
      <c r="B971" s="786"/>
      <c r="C971" s="788"/>
      <c r="D971" s="1341"/>
      <c r="E971" s="791"/>
      <c r="G971" s="1057"/>
    </row>
    <row r="972" spans="1:7" ht="45.75" customHeight="1">
      <c r="A972" s="785"/>
      <c r="B972" s="786"/>
      <c r="C972" s="788"/>
      <c r="D972" s="1341"/>
      <c r="E972" s="791"/>
      <c r="G972" s="1057"/>
    </row>
    <row r="973" spans="1:7" ht="45.75" customHeight="1">
      <c r="A973" s="785"/>
      <c r="B973" s="786"/>
      <c r="C973" s="788"/>
      <c r="D973" s="1341"/>
      <c r="E973" s="791"/>
      <c r="G973" s="1057"/>
    </row>
    <row r="974" spans="1:7" ht="45.75" customHeight="1">
      <c r="A974" s="785"/>
      <c r="B974" s="786"/>
      <c r="C974" s="788"/>
      <c r="D974" s="1341"/>
      <c r="E974" s="791"/>
      <c r="G974" s="1057"/>
    </row>
    <row r="975" spans="1:7" ht="45.75" customHeight="1">
      <c r="A975" s="785"/>
      <c r="B975" s="786"/>
      <c r="C975" s="788"/>
      <c r="D975" s="1341"/>
      <c r="E975" s="791"/>
      <c r="G975" s="1057"/>
    </row>
    <row r="976" spans="1:7" ht="45.75" customHeight="1">
      <c r="A976" s="785"/>
      <c r="B976" s="786"/>
      <c r="C976" s="788"/>
      <c r="D976" s="1341"/>
      <c r="E976" s="791"/>
      <c r="G976" s="1057"/>
    </row>
    <row r="977" spans="1:7" ht="45.75" customHeight="1">
      <c r="A977" s="785"/>
      <c r="B977" s="786"/>
      <c r="C977" s="788"/>
      <c r="D977" s="1341"/>
      <c r="E977" s="791"/>
      <c r="G977" s="1057"/>
    </row>
    <row r="978" spans="1:7" ht="45.75" customHeight="1">
      <c r="A978" s="785"/>
      <c r="B978" s="786"/>
      <c r="C978" s="788"/>
      <c r="D978" s="1341"/>
      <c r="E978" s="791"/>
      <c r="G978" s="1057"/>
    </row>
    <row r="979" spans="1:7" ht="45.75" customHeight="1">
      <c r="A979" s="785"/>
      <c r="B979" s="786"/>
      <c r="C979" s="788"/>
      <c r="D979" s="1341"/>
      <c r="E979" s="791"/>
      <c r="G979" s="1057"/>
    </row>
    <row r="980" spans="1:7" ht="45.75" customHeight="1">
      <c r="A980" s="785"/>
      <c r="B980" s="786"/>
      <c r="C980" s="788"/>
      <c r="D980" s="1341"/>
      <c r="E980" s="791"/>
      <c r="G980" s="1057"/>
    </row>
    <row r="981" spans="1:7" ht="45.75" customHeight="1">
      <c r="A981" s="785"/>
      <c r="B981" s="786"/>
      <c r="C981" s="788"/>
      <c r="D981" s="1341"/>
      <c r="E981" s="791"/>
      <c r="G981" s="1057"/>
    </row>
    <row r="982" spans="1:7" ht="45.75" customHeight="1">
      <c r="A982" s="785"/>
      <c r="B982" s="786"/>
      <c r="C982" s="788"/>
      <c r="D982" s="1341"/>
      <c r="E982" s="791"/>
      <c r="G982" s="1057"/>
    </row>
    <row r="983" spans="1:7" ht="45.75" customHeight="1">
      <c r="A983" s="785"/>
      <c r="B983" s="786"/>
      <c r="C983" s="788"/>
      <c r="D983" s="1341"/>
      <c r="E983" s="791"/>
      <c r="G983" s="1057"/>
    </row>
    <row r="984" spans="1:7" ht="45.75" customHeight="1">
      <c r="A984" s="785"/>
      <c r="B984" s="786"/>
      <c r="C984" s="788"/>
      <c r="D984" s="1341"/>
      <c r="E984" s="791"/>
      <c r="G984" s="1057"/>
    </row>
    <row r="985" spans="1:7" ht="45.75" customHeight="1">
      <c r="A985" s="785"/>
      <c r="B985" s="786"/>
      <c r="C985" s="788"/>
      <c r="D985" s="1341"/>
      <c r="E985" s="791"/>
      <c r="G985" s="1057"/>
    </row>
    <row r="986" spans="1:7" ht="45.75" customHeight="1">
      <c r="A986" s="785"/>
      <c r="B986" s="786"/>
      <c r="C986" s="788"/>
      <c r="D986" s="1341"/>
      <c r="E986" s="791"/>
      <c r="G986" s="1057"/>
    </row>
    <row r="987" spans="1:7" ht="45.75" customHeight="1">
      <c r="A987" s="785"/>
      <c r="B987" s="786"/>
      <c r="C987" s="788"/>
      <c r="D987" s="1341"/>
      <c r="E987" s="791"/>
      <c r="G987" s="1057"/>
    </row>
    <row r="988" spans="1:7" ht="45.75" customHeight="1">
      <c r="A988" s="785"/>
      <c r="B988" s="786"/>
      <c r="C988" s="788"/>
      <c r="D988" s="1341"/>
      <c r="E988" s="791"/>
      <c r="G988" s="1057"/>
    </row>
    <row r="989" spans="1:7" ht="45.75" customHeight="1">
      <c r="A989" s="785"/>
      <c r="B989" s="786"/>
      <c r="C989" s="788"/>
      <c r="D989" s="1341"/>
      <c r="E989" s="791"/>
      <c r="G989" s="1057"/>
    </row>
    <row r="990" spans="1:7" ht="45.75" customHeight="1">
      <c r="A990" s="785"/>
      <c r="B990" s="786"/>
      <c r="C990" s="788"/>
      <c r="D990" s="1341"/>
      <c r="E990" s="791"/>
      <c r="G990" s="1057"/>
    </row>
    <row r="991" spans="1:7" ht="45.75" customHeight="1">
      <c r="A991" s="785"/>
      <c r="B991" s="786"/>
      <c r="C991" s="788"/>
      <c r="D991" s="1341"/>
      <c r="E991" s="791"/>
      <c r="G991" s="1057"/>
    </row>
    <row r="992" spans="1:7" ht="45.75" customHeight="1">
      <c r="A992" s="785"/>
      <c r="B992" s="786"/>
      <c r="C992" s="788"/>
      <c r="D992" s="1341"/>
      <c r="E992" s="791"/>
      <c r="G992" s="1057"/>
    </row>
    <row r="993" spans="1:7" ht="45.75" customHeight="1">
      <c r="A993" s="785"/>
      <c r="B993" s="786"/>
      <c r="C993" s="788"/>
      <c r="D993" s="1341"/>
      <c r="E993" s="791"/>
      <c r="G993" s="1057"/>
    </row>
    <row r="994" spans="1:7" ht="45.75" customHeight="1">
      <c r="A994" s="785"/>
      <c r="B994" s="786"/>
      <c r="C994" s="788"/>
      <c r="D994" s="1341"/>
      <c r="E994" s="791"/>
      <c r="G994" s="1057"/>
    </row>
    <row r="995" spans="1:7" ht="45.75" customHeight="1">
      <c r="A995" s="785"/>
      <c r="B995" s="786"/>
      <c r="C995" s="788"/>
      <c r="D995" s="1341"/>
      <c r="E995" s="791"/>
      <c r="G995" s="1057"/>
    </row>
    <row r="996" spans="1:7" ht="45.75" customHeight="1">
      <c r="A996" s="785"/>
      <c r="B996" s="786"/>
      <c r="C996" s="788"/>
      <c r="D996" s="1341"/>
      <c r="E996" s="791"/>
      <c r="G996" s="1057"/>
    </row>
    <row r="997" spans="1:7" ht="45.75" customHeight="1">
      <c r="A997" s="785"/>
      <c r="B997" s="786"/>
      <c r="C997" s="788"/>
      <c r="D997" s="1341"/>
      <c r="E997" s="791"/>
      <c r="G997" s="1057"/>
    </row>
    <row r="998" spans="1:7" ht="45.75" customHeight="1">
      <c r="A998" s="785"/>
      <c r="B998" s="786"/>
      <c r="C998" s="788"/>
      <c r="D998" s="1341"/>
      <c r="E998" s="791"/>
      <c r="G998" s="1057"/>
    </row>
    <row r="999" spans="1:7" ht="45.75" customHeight="1">
      <c r="A999" s="785"/>
      <c r="B999" s="786"/>
      <c r="C999" s="788"/>
      <c r="D999" s="1341"/>
      <c r="E999" s="791"/>
      <c r="G999" s="1057"/>
    </row>
    <row r="1000" spans="1:7" ht="45.75" customHeight="1">
      <c r="A1000" s="785"/>
      <c r="B1000" s="786"/>
      <c r="C1000" s="788"/>
      <c r="D1000" s="1341"/>
      <c r="E1000" s="791"/>
      <c r="G1000" s="1057"/>
    </row>
    <row r="1001" spans="1:7" ht="45.75" customHeight="1">
      <c r="A1001" s="785"/>
      <c r="B1001" s="786"/>
      <c r="C1001" s="788"/>
      <c r="D1001" s="1341"/>
      <c r="E1001" s="791"/>
      <c r="G1001" s="1057"/>
    </row>
    <row r="1002" spans="1:7" ht="45.75" customHeight="1">
      <c r="A1002" s="785"/>
      <c r="B1002" s="786"/>
      <c r="C1002" s="788"/>
      <c r="D1002" s="1341"/>
      <c r="E1002" s="791"/>
      <c r="G1002" s="1057"/>
    </row>
    <row r="1003" spans="1:7" ht="45.75" customHeight="1">
      <c r="A1003" s="785"/>
      <c r="B1003" s="786"/>
      <c r="C1003" s="788"/>
      <c r="D1003" s="1341"/>
      <c r="E1003" s="791"/>
      <c r="G1003" s="1057"/>
    </row>
    <row r="1004" spans="1:7" ht="45.75" customHeight="1">
      <c r="A1004" s="785"/>
      <c r="B1004" s="786"/>
      <c r="C1004" s="788"/>
      <c r="D1004" s="1341"/>
      <c r="E1004" s="791"/>
      <c r="G1004" s="1057"/>
    </row>
    <row r="1005" spans="1:7" ht="45.75" customHeight="1">
      <c r="A1005" s="785"/>
      <c r="B1005" s="786"/>
      <c r="C1005" s="788"/>
      <c r="D1005" s="1341"/>
      <c r="E1005" s="791"/>
      <c r="G1005" s="1057"/>
    </row>
    <row r="1006" spans="1:7" ht="45.75" customHeight="1">
      <c r="A1006" s="785"/>
      <c r="B1006" s="786"/>
      <c r="C1006" s="788"/>
      <c r="D1006" s="1341"/>
      <c r="E1006" s="791"/>
      <c r="G1006" s="1057"/>
    </row>
    <row r="1007" spans="1:7" ht="45.75" customHeight="1">
      <c r="A1007" s="785"/>
      <c r="B1007" s="786"/>
      <c r="C1007" s="788"/>
      <c r="D1007" s="1341"/>
      <c r="E1007" s="791"/>
      <c r="G1007" s="1057"/>
    </row>
    <row r="1008" spans="1:7" ht="45.75" customHeight="1">
      <c r="A1008" s="785"/>
      <c r="B1008" s="786"/>
      <c r="C1008" s="788"/>
      <c r="D1008" s="1341"/>
      <c r="E1008" s="791"/>
      <c r="G1008" s="1057"/>
    </row>
    <row r="1009" spans="1:7" ht="45.75" customHeight="1">
      <c r="A1009" s="785"/>
      <c r="B1009" s="786"/>
      <c r="C1009" s="788"/>
      <c r="D1009" s="1341"/>
      <c r="E1009" s="791"/>
      <c r="G1009" s="1057"/>
    </row>
    <row r="1010" spans="1:7" ht="45.75" customHeight="1">
      <c r="A1010" s="785"/>
      <c r="B1010" s="786"/>
      <c r="C1010" s="788"/>
      <c r="D1010" s="1341"/>
      <c r="E1010" s="791"/>
      <c r="G1010" s="1057"/>
    </row>
    <row r="1011" spans="1:7" ht="45.75" customHeight="1">
      <c r="A1011" s="785"/>
      <c r="B1011" s="786"/>
      <c r="C1011" s="788"/>
      <c r="D1011" s="1341"/>
      <c r="E1011" s="791"/>
      <c r="G1011" s="1057"/>
    </row>
    <row r="1012" spans="1:7" ht="45.75" customHeight="1">
      <c r="A1012" s="785"/>
      <c r="B1012" s="786"/>
      <c r="C1012" s="788"/>
      <c r="D1012" s="1341"/>
      <c r="E1012" s="791"/>
      <c r="G1012" s="1057"/>
    </row>
    <row r="1013" spans="1:7" ht="45.75" customHeight="1">
      <c r="A1013" s="785"/>
      <c r="B1013" s="786"/>
      <c r="C1013" s="788"/>
      <c r="D1013" s="1341"/>
      <c r="E1013" s="791"/>
      <c r="G1013" s="1057"/>
    </row>
    <row r="1014" spans="1:7" ht="45.75" customHeight="1">
      <c r="A1014" s="785"/>
      <c r="B1014" s="786"/>
      <c r="C1014" s="788"/>
      <c r="D1014" s="1341"/>
      <c r="E1014" s="791"/>
      <c r="G1014" s="1057"/>
    </row>
    <row r="1015" spans="1:7" ht="45.75" customHeight="1">
      <c r="A1015" s="785"/>
      <c r="B1015" s="786"/>
      <c r="C1015" s="788"/>
      <c r="D1015" s="1341"/>
      <c r="E1015" s="791"/>
      <c r="G1015" s="1057"/>
    </row>
    <row r="1016" spans="1:7" ht="45.75" customHeight="1">
      <c r="A1016" s="785"/>
      <c r="B1016" s="786"/>
      <c r="C1016" s="788"/>
      <c r="D1016" s="1341"/>
      <c r="E1016" s="791"/>
      <c r="G1016" s="1057"/>
    </row>
    <row r="1017" spans="1:7" ht="45.75" customHeight="1">
      <c r="A1017" s="785"/>
      <c r="B1017" s="786"/>
      <c r="C1017" s="788"/>
      <c r="D1017" s="1341"/>
      <c r="E1017" s="791"/>
      <c r="G1017" s="1057"/>
    </row>
    <row r="1018" spans="1:7" ht="45.75" customHeight="1">
      <c r="A1018" s="785"/>
      <c r="B1018" s="786"/>
      <c r="C1018" s="788"/>
      <c r="D1018" s="1341"/>
      <c r="E1018" s="791"/>
      <c r="G1018" s="1057"/>
    </row>
    <row r="1019" spans="1:7" ht="45.75" customHeight="1">
      <c r="A1019" s="785"/>
      <c r="B1019" s="786"/>
      <c r="C1019" s="788"/>
      <c r="D1019" s="1341"/>
      <c r="E1019" s="791"/>
      <c r="G1019" s="1057"/>
    </row>
    <row r="1020" spans="1:7" ht="45.75" customHeight="1">
      <c r="A1020" s="785"/>
      <c r="B1020" s="786"/>
      <c r="C1020" s="788"/>
      <c r="D1020" s="1341"/>
      <c r="E1020" s="791"/>
      <c r="G1020" s="1057"/>
    </row>
    <row r="1021" spans="1:7" ht="45.75" customHeight="1">
      <c r="A1021" s="785"/>
      <c r="B1021" s="786"/>
      <c r="C1021" s="788"/>
      <c r="D1021" s="1341"/>
      <c r="E1021" s="791"/>
      <c r="G1021" s="1057"/>
    </row>
    <row r="1022" spans="1:7" ht="45.75" customHeight="1">
      <c r="A1022" s="785"/>
      <c r="B1022" s="786"/>
      <c r="C1022" s="788"/>
      <c r="D1022" s="1341"/>
      <c r="E1022" s="791"/>
      <c r="G1022" s="1057"/>
    </row>
    <row r="1023" spans="1:7" ht="45.75" customHeight="1">
      <c r="A1023" s="785"/>
      <c r="B1023" s="786"/>
      <c r="C1023" s="788"/>
      <c r="D1023" s="1341"/>
      <c r="E1023" s="791"/>
      <c r="G1023" s="1057"/>
    </row>
    <row r="1024" spans="1:7" ht="45.75" customHeight="1">
      <c r="A1024" s="785"/>
      <c r="B1024" s="786"/>
      <c r="C1024" s="788"/>
      <c r="D1024" s="1341"/>
      <c r="E1024" s="791"/>
      <c r="G1024" s="1057"/>
    </row>
    <row r="1025" spans="1:7" ht="45.75" customHeight="1">
      <c r="A1025" s="785"/>
      <c r="B1025" s="786"/>
      <c r="C1025" s="788"/>
      <c r="D1025" s="1341"/>
      <c r="E1025" s="791"/>
      <c r="G1025" s="1057"/>
    </row>
    <row r="1026" spans="1:7" ht="45.75" customHeight="1">
      <c r="A1026" s="785"/>
      <c r="B1026" s="786"/>
      <c r="C1026" s="788"/>
      <c r="D1026" s="1341"/>
      <c r="E1026" s="791"/>
      <c r="G1026" s="1057"/>
    </row>
    <row r="1027" spans="1:7" ht="45.75" customHeight="1">
      <c r="A1027" s="785"/>
      <c r="B1027" s="786"/>
      <c r="C1027" s="788"/>
      <c r="D1027" s="1341"/>
      <c r="E1027" s="791"/>
      <c r="G1027" s="1057"/>
    </row>
    <row r="1028" spans="1:7" ht="45.75" customHeight="1">
      <c r="A1028" s="785"/>
      <c r="B1028" s="786"/>
      <c r="C1028" s="788"/>
      <c r="D1028" s="1341"/>
      <c r="E1028" s="791"/>
      <c r="G1028" s="1057"/>
    </row>
    <row r="1029" spans="1:7" ht="45.75" customHeight="1">
      <c r="A1029" s="785"/>
      <c r="B1029" s="786"/>
      <c r="C1029" s="788"/>
      <c r="D1029" s="1341"/>
      <c r="E1029" s="791"/>
      <c r="G1029" s="1057"/>
    </row>
    <row r="1030" spans="1:7" ht="45.75" customHeight="1">
      <c r="A1030" s="785"/>
      <c r="B1030" s="786"/>
      <c r="C1030" s="788"/>
      <c r="D1030" s="1341"/>
      <c r="E1030" s="791"/>
      <c r="G1030" s="1057"/>
    </row>
    <row r="1031" spans="1:7" ht="45.75" customHeight="1">
      <c r="A1031" s="785"/>
      <c r="B1031" s="786"/>
      <c r="C1031" s="788"/>
      <c r="D1031" s="1341"/>
      <c r="E1031" s="791"/>
      <c r="G1031" s="1057"/>
    </row>
    <row r="1032" spans="1:7" ht="45.75" customHeight="1">
      <c r="A1032" s="785"/>
      <c r="B1032" s="786"/>
      <c r="C1032" s="788"/>
      <c r="D1032" s="1341"/>
      <c r="E1032" s="791"/>
      <c r="G1032" s="1057"/>
    </row>
    <row r="1033" spans="1:7" ht="45.75" customHeight="1">
      <c r="A1033" s="785"/>
      <c r="B1033" s="786"/>
      <c r="C1033" s="788"/>
      <c r="D1033" s="1341"/>
      <c r="E1033" s="791"/>
      <c r="G1033" s="1057"/>
    </row>
    <row r="1034" spans="1:7" ht="45.75" customHeight="1">
      <c r="A1034" s="785"/>
      <c r="B1034" s="786"/>
      <c r="C1034" s="788"/>
      <c r="D1034" s="1341"/>
      <c r="E1034" s="791"/>
      <c r="G1034" s="1057"/>
    </row>
    <row r="1035" spans="1:7" ht="45.75" customHeight="1">
      <c r="A1035" s="785"/>
      <c r="B1035" s="786"/>
      <c r="C1035" s="788"/>
      <c r="D1035" s="1341"/>
      <c r="E1035" s="791"/>
      <c r="G1035" s="1057"/>
    </row>
    <row r="1036" spans="1:7" ht="45.75" customHeight="1">
      <c r="A1036" s="785"/>
      <c r="B1036" s="786"/>
      <c r="C1036" s="788"/>
      <c r="D1036" s="1341"/>
      <c r="E1036" s="791"/>
      <c r="G1036" s="1057"/>
    </row>
    <row r="1037" spans="1:7" ht="45.75" customHeight="1">
      <c r="A1037" s="785"/>
      <c r="B1037" s="786"/>
      <c r="C1037" s="788"/>
      <c r="D1037" s="1341"/>
      <c r="E1037" s="791"/>
      <c r="G1037" s="1057"/>
    </row>
    <row r="1038" spans="1:7" ht="45.75" customHeight="1">
      <c r="A1038" s="785"/>
      <c r="B1038" s="786"/>
      <c r="C1038" s="788"/>
      <c r="D1038" s="1341"/>
      <c r="E1038" s="791"/>
      <c r="G1038" s="1057"/>
    </row>
  </sheetData>
  <sheetProtection/>
  <mergeCells count="1">
    <mergeCell ref="B145:I145"/>
  </mergeCells>
  <printOptions horizontalCentered="1"/>
  <pageMargins left="0" right="0" top="0" bottom="0" header="0" footer="0"/>
  <pageSetup firstPageNumber="1" useFirstPageNumber="1" fitToHeight="0" fitToWidth="1" orientation="portrait" paperSize="9" scale="47" r:id="rId3"/>
  <rowBreaks count="5" manualBreakCount="5">
    <brk id="35" max="8" man="1"/>
    <brk id="64" max="8" man="1"/>
    <brk id="99" max="8" man="1"/>
    <brk id="121" max="8" man="1"/>
    <brk id="159" max="8" man="1"/>
  </rowBreaks>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F0"/>
  </sheetPr>
  <dimension ref="A1:G148"/>
  <sheetViews>
    <sheetView showGridLines="0" zoomScale="60" zoomScaleNormal="60" zoomScaleSheetLayoutView="70" workbookViewId="0" topLeftCell="A1">
      <selection activeCell="L144" sqref="L144"/>
    </sheetView>
  </sheetViews>
  <sheetFormatPr defaultColWidth="9.140625" defaultRowHeight="12.75"/>
  <cols>
    <col min="1" max="1" width="9.140625" style="17" customWidth="1"/>
    <col min="2" max="2" width="25.7109375" style="17" customWidth="1"/>
    <col min="3" max="3" width="95.57421875" style="17" customWidth="1"/>
    <col min="4" max="4" width="9.8515625" style="17" customWidth="1"/>
    <col min="5" max="6" width="25.7109375" style="17" customWidth="1"/>
    <col min="7" max="16384" width="9.140625" style="17" customWidth="1"/>
  </cols>
  <sheetData>
    <row r="1" ht="18.75">
      <c r="F1" s="510" t="s">
        <v>719</v>
      </c>
    </row>
    <row r="3" spans="2:6" ht="30" customHeight="1">
      <c r="B3" s="1479" t="s">
        <v>816</v>
      </c>
      <c r="C3" s="1479"/>
      <c r="D3" s="1479"/>
      <c r="E3" s="1479"/>
      <c r="F3" s="1479"/>
    </row>
    <row r="4" spans="2:6" ht="26.25" customHeight="1" thickBot="1">
      <c r="B4" s="185"/>
      <c r="C4" s="186"/>
      <c r="D4" s="186"/>
      <c r="F4" s="201" t="s">
        <v>514</v>
      </c>
    </row>
    <row r="5" spans="2:6" s="187" customFormat="1" ht="30" customHeight="1">
      <c r="B5" s="1480" t="s">
        <v>581</v>
      </c>
      <c r="C5" s="1482" t="s">
        <v>589</v>
      </c>
      <c r="D5" s="1484" t="s">
        <v>48</v>
      </c>
      <c r="E5" s="1486" t="s">
        <v>810</v>
      </c>
      <c r="F5" s="1484" t="s">
        <v>811</v>
      </c>
    </row>
    <row r="6" spans="2:7" s="188" customFormat="1" ht="33" customHeight="1" thickBot="1">
      <c r="B6" s="1481"/>
      <c r="C6" s="1483"/>
      <c r="D6" s="1485"/>
      <c r="E6" s="1487"/>
      <c r="F6" s="1488"/>
      <c r="G6" s="192"/>
    </row>
    <row r="7" spans="2:7" s="189" customFormat="1" ht="34.5" customHeight="1">
      <c r="B7" s="177"/>
      <c r="C7" s="178" t="s">
        <v>105</v>
      </c>
      <c r="D7" s="197"/>
      <c r="E7" s="257"/>
      <c r="F7" s="258"/>
      <c r="G7" s="193"/>
    </row>
    <row r="8" spans="2:7" s="189" customFormat="1" ht="34.5" customHeight="1">
      <c r="B8" s="179">
        <v>0</v>
      </c>
      <c r="C8" s="29" t="s">
        <v>136</v>
      </c>
      <c r="D8" s="198" t="s">
        <v>615</v>
      </c>
      <c r="E8" s="259">
        <v>500</v>
      </c>
      <c r="F8" s="260">
        <v>500</v>
      </c>
      <c r="G8" s="193"/>
    </row>
    <row r="9" spans="2:7" s="189" customFormat="1" ht="34.5" customHeight="1">
      <c r="B9" s="179"/>
      <c r="C9" s="29" t="s">
        <v>511</v>
      </c>
      <c r="D9" s="198" t="s">
        <v>616</v>
      </c>
      <c r="E9" s="259">
        <v>75257</v>
      </c>
      <c r="F9" s="259">
        <f>F10+F17+F26+F31+F41</f>
        <v>73200</v>
      </c>
      <c r="G9" s="193"/>
    </row>
    <row r="10" spans="2:7" s="189" customFormat="1" ht="34.5" customHeight="1">
      <c r="B10" s="179">
        <v>1</v>
      </c>
      <c r="C10" s="29" t="s">
        <v>298</v>
      </c>
      <c r="D10" s="198" t="s">
        <v>617</v>
      </c>
      <c r="E10" s="259"/>
      <c r="F10" s="260"/>
      <c r="G10" s="193"/>
    </row>
    <row r="11" spans="2:7" s="189" customFormat="1" ht="34.5" customHeight="1">
      <c r="B11" s="179" t="s">
        <v>299</v>
      </c>
      <c r="C11" s="30" t="s">
        <v>300</v>
      </c>
      <c r="D11" s="198" t="s">
        <v>618</v>
      </c>
      <c r="E11" s="259"/>
      <c r="F11" s="260"/>
      <c r="G11" s="193"/>
    </row>
    <row r="12" spans="2:7" s="189" customFormat="1" ht="34.5" customHeight="1">
      <c r="B12" s="179" t="s">
        <v>301</v>
      </c>
      <c r="C12" s="30" t="s">
        <v>302</v>
      </c>
      <c r="D12" s="198" t="s">
        <v>619</v>
      </c>
      <c r="E12" s="259"/>
      <c r="F12" s="260"/>
      <c r="G12" s="193"/>
    </row>
    <row r="13" spans="2:7" s="189" customFormat="1" ht="34.5" customHeight="1">
      <c r="B13" s="179" t="s">
        <v>303</v>
      </c>
      <c r="C13" s="30" t="s">
        <v>137</v>
      </c>
      <c r="D13" s="198" t="s">
        <v>620</v>
      </c>
      <c r="E13" s="259"/>
      <c r="F13" s="260"/>
      <c r="G13" s="193"/>
    </row>
    <row r="14" spans="2:7" s="189" customFormat="1" ht="34.5" customHeight="1">
      <c r="B14" s="180" t="s">
        <v>304</v>
      </c>
      <c r="C14" s="30" t="s">
        <v>138</v>
      </c>
      <c r="D14" s="198" t="s">
        <v>621</v>
      </c>
      <c r="E14" s="259"/>
      <c r="F14" s="260"/>
      <c r="G14" s="193"/>
    </row>
    <row r="15" spans="2:7" s="189" customFormat="1" ht="34.5" customHeight="1">
      <c r="B15" s="180" t="s">
        <v>305</v>
      </c>
      <c r="C15" s="30" t="s">
        <v>139</v>
      </c>
      <c r="D15" s="198" t="s">
        <v>622</v>
      </c>
      <c r="E15" s="259"/>
      <c r="F15" s="260"/>
      <c r="G15" s="193"/>
    </row>
    <row r="16" spans="2:7" s="189" customFormat="1" ht="34.5" customHeight="1">
      <c r="B16" s="180" t="s">
        <v>306</v>
      </c>
      <c r="C16" s="30" t="s">
        <v>140</v>
      </c>
      <c r="D16" s="198" t="s">
        <v>623</v>
      </c>
      <c r="E16" s="259"/>
      <c r="F16" s="260"/>
      <c r="G16" s="193"/>
    </row>
    <row r="17" spans="2:7" s="189" customFormat="1" ht="34.5" customHeight="1">
      <c r="B17" s="181">
        <v>2</v>
      </c>
      <c r="C17" s="29" t="s">
        <v>307</v>
      </c>
      <c r="D17" s="198" t="s">
        <v>624</v>
      </c>
      <c r="E17" s="259">
        <f>E18+E19+E20+E21+E22+E23+E24+E25</f>
        <v>76624</v>
      </c>
      <c r="F17" s="259">
        <f>F18+F19+F20+F21+F22+F23+F24+F25</f>
        <v>72750</v>
      </c>
      <c r="G17" s="193"/>
    </row>
    <row r="18" spans="2:7" s="189" customFormat="1" ht="34.5" customHeight="1">
      <c r="B18" s="179" t="s">
        <v>308</v>
      </c>
      <c r="C18" s="30" t="s">
        <v>141</v>
      </c>
      <c r="D18" s="198" t="s">
        <v>625</v>
      </c>
      <c r="E18" s="259"/>
      <c r="F18" s="260"/>
      <c r="G18" s="193"/>
    </row>
    <row r="19" spans="2:7" s="189" customFormat="1" ht="34.5" customHeight="1">
      <c r="B19" s="180" t="s">
        <v>309</v>
      </c>
      <c r="C19" s="30" t="s">
        <v>142</v>
      </c>
      <c r="D19" s="198" t="s">
        <v>626</v>
      </c>
      <c r="E19" s="259">
        <v>3000</v>
      </c>
      <c r="F19" s="260">
        <v>3000</v>
      </c>
      <c r="G19" s="193"/>
    </row>
    <row r="20" spans="2:7" s="189" customFormat="1" ht="34.5" customHeight="1">
      <c r="B20" s="179" t="s">
        <v>310</v>
      </c>
      <c r="C20" s="30" t="s">
        <v>143</v>
      </c>
      <c r="D20" s="198" t="s">
        <v>627</v>
      </c>
      <c r="E20" s="259">
        <v>49874</v>
      </c>
      <c r="F20" s="260">
        <v>46000</v>
      </c>
      <c r="G20" s="193"/>
    </row>
    <row r="21" spans="2:7" s="189" customFormat="1" ht="34.5" customHeight="1">
      <c r="B21" s="179" t="s">
        <v>311</v>
      </c>
      <c r="C21" s="30" t="s">
        <v>144</v>
      </c>
      <c r="D21" s="198" t="s">
        <v>628</v>
      </c>
      <c r="E21" s="259"/>
      <c r="F21" s="260"/>
      <c r="G21" s="193"/>
    </row>
    <row r="22" spans="2:7" s="189" customFormat="1" ht="34.5" customHeight="1">
      <c r="B22" s="179" t="s">
        <v>312</v>
      </c>
      <c r="C22" s="30" t="s">
        <v>145</v>
      </c>
      <c r="D22" s="198" t="s">
        <v>629</v>
      </c>
      <c r="E22" s="259">
        <v>850</v>
      </c>
      <c r="F22" s="260">
        <v>850</v>
      </c>
      <c r="G22" s="193"/>
    </row>
    <row r="23" spans="2:7" s="189" customFormat="1" ht="34.5" customHeight="1">
      <c r="B23" s="179" t="s">
        <v>313</v>
      </c>
      <c r="C23" s="30" t="s">
        <v>314</v>
      </c>
      <c r="D23" s="198" t="s">
        <v>630</v>
      </c>
      <c r="E23" s="259">
        <v>17200</v>
      </c>
      <c r="F23" s="260">
        <v>17200</v>
      </c>
      <c r="G23" s="193"/>
    </row>
    <row r="24" spans="2:7" s="189" customFormat="1" ht="34.5" customHeight="1">
      <c r="B24" s="179" t="s">
        <v>315</v>
      </c>
      <c r="C24" s="30" t="s">
        <v>316</v>
      </c>
      <c r="D24" s="198" t="s">
        <v>631</v>
      </c>
      <c r="E24" s="259">
        <v>5700</v>
      </c>
      <c r="F24" s="260">
        <v>5700</v>
      </c>
      <c r="G24" s="193"/>
    </row>
    <row r="25" spans="2:7" s="189" customFormat="1" ht="34.5" customHeight="1">
      <c r="B25" s="179" t="s">
        <v>317</v>
      </c>
      <c r="C25" s="30" t="s">
        <v>146</v>
      </c>
      <c r="D25" s="198" t="s">
        <v>632</v>
      </c>
      <c r="E25" s="259"/>
      <c r="F25" s="260"/>
      <c r="G25" s="193"/>
    </row>
    <row r="26" spans="2:7" s="189" customFormat="1" ht="34.5" customHeight="1">
      <c r="B26" s="181">
        <v>3</v>
      </c>
      <c r="C26" s="29" t="s">
        <v>318</v>
      </c>
      <c r="D26" s="198" t="s">
        <v>633</v>
      </c>
      <c r="E26" s="259">
        <f>E27+E28+E29+E30</f>
        <v>450</v>
      </c>
      <c r="F26" s="259">
        <f>F27+F28+F29+F30</f>
        <v>450</v>
      </c>
      <c r="G26" s="193"/>
    </row>
    <row r="27" spans="2:7" s="189" customFormat="1" ht="34.5" customHeight="1">
      <c r="B27" s="179" t="s">
        <v>319</v>
      </c>
      <c r="C27" s="30" t="s">
        <v>147</v>
      </c>
      <c r="D27" s="198" t="s">
        <v>634</v>
      </c>
      <c r="E27" s="259">
        <v>103</v>
      </c>
      <c r="F27" s="260">
        <v>103</v>
      </c>
      <c r="G27" s="193"/>
    </row>
    <row r="28" spans="2:7" s="189" customFormat="1" ht="34.5" customHeight="1">
      <c r="B28" s="180" t="s">
        <v>320</v>
      </c>
      <c r="C28" s="30" t="s">
        <v>148</v>
      </c>
      <c r="D28" s="198" t="s">
        <v>635</v>
      </c>
      <c r="E28" s="259"/>
      <c r="F28" s="260"/>
      <c r="G28" s="193"/>
    </row>
    <row r="29" spans="2:7" s="189" customFormat="1" ht="34.5" customHeight="1">
      <c r="B29" s="180" t="s">
        <v>321</v>
      </c>
      <c r="C29" s="30" t="s">
        <v>149</v>
      </c>
      <c r="D29" s="198" t="s">
        <v>636</v>
      </c>
      <c r="E29" s="259">
        <v>347</v>
      </c>
      <c r="F29" s="260">
        <v>347</v>
      </c>
      <c r="G29" s="193"/>
    </row>
    <row r="30" spans="2:7" s="189" customFormat="1" ht="34.5" customHeight="1">
      <c r="B30" s="180" t="s">
        <v>322</v>
      </c>
      <c r="C30" s="30" t="s">
        <v>150</v>
      </c>
      <c r="D30" s="198" t="s">
        <v>637</v>
      </c>
      <c r="E30" s="259"/>
      <c r="F30" s="260"/>
      <c r="G30" s="193"/>
    </row>
    <row r="31" spans="2:7" s="189" customFormat="1" ht="34.5" customHeight="1">
      <c r="B31" s="182" t="s">
        <v>323</v>
      </c>
      <c r="C31" s="29" t="s">
        <v>324</v>
      </c>
      <c r="D31" s="198" t="s">
        <v>638</v>
      </c>
      <c r="E31" s="259">
        <f>E32+E33+E34+E35+E36+E37+E38+E39+E40</f>
        <v>0</v>
      </c>
      <c r="F31" s="259">
        <f>F32+F33+F34+F35+F36+F37+F38+F39+F40</f>
        <v>0</v>
      </c>
      <c r="G31" s="193"/>
    </row>
    <row r="32" spans="2:7" s="189" customFormat="1" ht="34.5" customHeight="1">
      <c r="B32" s="180" t="s">
        <v>325</v>
      </c>
      <c r="C32" s="30" t="s">
        <v>151</v>
      </c>
      <c r="D32" s="198" t="s">
        <v>639</v>
      </c>
      <c r="E32" s="259"/>
      <c r="F32" s="260"/>
      <c r="G32" s="193"/>
    </row>
    <row r="33" spans="2:7" s="189" customFormat="1" ht="34.5" customHeight="1">
      <c r="B33" s="180" t="s">
        <v>326</v>
      </c>
      <c r="C33" s="30" t="s">
        <v>327</v>
      </c>
      <c r="D33" s="198" t="s">
        <v>640</v>
      </c>
      <c r="E33" s="259"/>
      <c r="F33" s="260"/>
      <c r="G33" s="193"/>
    </row>
    <row r="34" spans="2:7" s="189" customFormat="1" ht="34.5" customHeight="1">
      <c r="B34" s="180" t="s">
        <v>328</v>
      </c>
      <c r="C34" s="30" t="s">
        <v>329</v>
      </c>
      <c r="D34" s="198" t="s">
        <v>641</v>
      </c>
      <c r="E34" s="259"/>
      <c r="F34" s="260"/>
      <c r="G34" s="193"/>
    </row>
    <row r="35" spans="2:7" s="189" customFormat="1" ht="34.5" customHeight="1">
      <c r="B35" s="180" t="s">
        <v>330</v>
      </c>
      <c r="C35" s="30" t="s">
        <v>331</v>
      </c>
      <c r="D35" s="198" t="s">
        <v>642</v>
      </c>
      <c r="E35" s="259"/>
      <c r="F35" s="260"/>
      <c r="G35" s="193"/>
    </row>
    <row r="36" spans="2:7" s="189" customFormat="1" ht="34.5" customHeight="1">
      <c r="B36" s="180" t="s">
        <v>330</v>
      </c>
      <c r="C36" s="30" t="s">
        <v>332</v>
      </c>
      <c r="D36" s="198" t="s">
        <v>643</v>
      </c>
      <c r="E36" s="259"/>
      <c r="F36" s="260"/>
      <c r="G36" s="193"/>
    </row>
    <row r="37" spans="2:7" s="189" customFormat="1" ht="34.5" customHeight="1">
      <c r="B37" s="180" t="s">
        <v>333</v>
      </c>
      <c r="C37" s="30" t="s">
        <v>334</v>
      </c>
      <c r="D37" s="198" t="s">
        <v>644</v>
      </c>
      <c r="E37" s="259"/>
      <c r="F37" s="260"/>
      <c r="G37" s="193"/>
    </row>
    <row r="38" spans="2:7" s="189" customFormat="1" ht="34.5" customHeight="1">
      <c r="B38" s="180" t="s">
        <v>333</v>
      </c>
      <c r="C38" s="30" t="s">
        <v>335</v>
      </c>
      <c r="D38" s="198" t="s">
        <v>645</v>
      </c>
      <c r="E38" s="259"/>
      <c r="F38" s="260"/>
      <c r="G38" s="193"/>
    </row>
    <row r="39" spans="2:7" s="189" customFormat="1" ht="34.5" customHeight="1">
      <c r="B39" s="180" t="s">
        <v>336</v>
      </c>
      <c r="C39" s="30" t="s">
        <v>337</v>
      </c>
      <c r="D39" s="198" t="s">
        <v>646</v>
      </c>
      <c r="E39" s="259"/>
      <c r="F39" s="260"/>
      <c r="G39" s="193"/>
    </row>
    <row r="40" spans="2:7" s="189" customFormat="1" ht="34.5" customHeight="1">
      <c r="B40" s="180" t="s">
        <v>338</v>
      </c>
      <c r="C40" s="30" t="s">
        <v>339</v>
      </c>
      <c r="D40" s="198" t="s">
        <v>647</v>
      </c>
      <c r="E40" s="259"/>
      <c r="F40" s="260"/>
      <c r="G40" s="193"/>
    </row>
    <row r="41" spans="2:7" s="189" customFormat="1" ht="34.5" customHeight="1">
      <c r="B41" s="182">
        <v>5</v>
      </c>
      <c r="C41" s="29" t="s">
        <v>340</v>
      </c>
      <c r="D41" s="198" t="s">
        <v>648</v>
      </c>
      <c r="E41" s="259">
        <f>E42+E43+E44+E45+E46+E47+E48</f>
        <v>0</v>
      </c>
      <c r="F41" s="259">
        <f>F42+F43+F44+F45+F46+F47+F48</f>
        <v>0</v>
      </c>
      <c r="G41" s="193"/>
    </row>
    <row r="42" spans="2:7" s="189" customFormat="1" ht="34.5" customHeight="1">
      <c r="B42" s="180" t="s">
        <v>341</v>
      </c>
      <c r="C42" s="30" t="s">
        <v>342</v>
      </c>
      <c r="D42" s="198" t="s">
        <v>649</v>
      </c>
      <c r="E42" s="259"/>
      <c r="F42" s="260"/>
      <c r="G42" s="193"/>
    </row>
    <row r="43" spans="2:7" s="189" customFormat="1" ht="34.5" customHeight="1">
      <c r="B43" s="180" t="s">
        <v>343</v>
      </c>
      <c r="C43" s="30" t="s">
        <v>344</v>
      </c>
      <c r="D43" s="198" t="s">
        <v>650</v>
      </c>
      <c r="E43" s="259"/>
      <c r="F43" s="260"/>
      <c r="G43" s="193"/>
    </row>
    <row r="44" spans="2:7" s="189" customFormat="1" ht="34.5" customHeight="1">
      <c r="B44" s="180" t="s">
        <v>345</v>
      </c>
      <c r="C44" s="30" t="s">
        <v>346</v>
      </c>
      <c r="D44" s="198" t="s">
        <v>651</v>
      </c>
      <c r="E44" s="259"/>
      <c r="F44" s="260"/>
      <c r="G44" s="193"/>
    </row>
    <row r="45" spans="2:7" s="189" customFormat="1" ht="34.5" customHeight="1">
      <c r="B45" s="180" t="s">
        <v>590</v>
      </c>
      <c r="C45" s="30" t="s">
        <v>347</v>
      </c>
      <c r="D45" s="198" t="s">
        <v>652</v>
      </c>
      <c r="E45" s="259"/>
      <c r="F45" s="260"/>
      <c r="G45" s="193"/>
    </row>
    <row r="46" spans="2:7" s="189" customFormat="1" ht="34.5" customHeight="1">
      <c r="B46" s="180" t="s">
        <v>348</v>
      </c>
      <c r="C46" s="30" t="s">
        <v>349</v>
      </c>
      <c r="D46" s="198" t="s">
        <v>653</v>
      </c>
      <c r="E46" s="259"/>
      <c r="F46" s="260"/>
      <c r="G46" s="193"/>
    </row>
    <row r="47" spans="2:7" s="189" customFormat="1" ht="34.5" customHeight="1">
      <c r="B47" s="180" t="s">
        <v>350</v>
      </c>
      <c r="C47" s="30" t="s">
        <v>351</v>
      </c>
      <c r="D47" s="198" t="s">
        <v>654</v>
      </c>
      <c r="E47" s="259"/>
      <c r="F47" s="260"/>
      <c r="G47" s="193"/>
    </row>
    <row r="48" spans="2:7" s="189" customFormat="1" ht="34.5" customHeight="1">
      <c r="B48" s="180" t="s">
        <v>352</v>
      </c>
      <c r="C48" s="30" t="s">
        <v>353</v>
      </c>
      <c r="D48" s="198" t="s">
        <v>655</v>
      </c>
      <c r="E48" s="259"/>
      <c r="F48" s="260"/>
      <c r="G48" s="193"/>
    </row>
    <row r="49" spans="2:7" s="189" customFormat="1" ht="34.5" customHeight="1">
      <c r="B49" s="182">
        <v>288</v>
      </c>
      <c r="C49" s="29" t="s">
        <v>152</v>
      </c>
      <c r="D49" s="198" t="s">
        <v>656</v>
      </c>
      <c r="E49" s="259"/>
      <c r="F49" s="260"/>
      <c r="G49" s="193"/>
    </row>
    <row r="50" spans="2:7" s="189" customFormat="1" ht="34.5" customHeight="1">
      <c r="B50" s="182"/>
      <c r="C50" s="29" t="s">
        <v>354</v>
      </c>
      <c r="D50" s="198" t="s">
        <v>657</v>
      </c>
      <c r="E50" s="259">
        <f>E51+E58+E66+E68+E67+E75+E76+E77</f>
        <v>0</v>
      </c>
      <c r="F50" s="259">
        <f>F51+F58+F66+F68+F67+F75+F76+F77</f>
        <v>1606</v>
      </c>
      <c r="G50" s="193"/>
    </row>
    <row r="51" spans="2:7" s="189" customFormat="1" ht="34.5" customHeight="1">
      <c r="B51" s="182" t="s">
        <v>153</v>
      </c>
      <c r="C51" s="29" t="s">
        <v>355</v>
      </c>
      <c r="D51" s="198" t="s">
        <v>658</v>
      </c>
      <c r="E51" s="259"/>
      <c r="F51" s="260"/>
      <c r="G51" s="193"/>
    </row>
    <row r="52" spans="2:7" s="189" customFormat="1" ht="34.5" customHeight="1">
      <c r="B52" s="180">
        <v>10</v>
      </c>
      <c r="C52" s="30" t="s">
        <v>356</v>
      </c>
      <c r="D52" s="198" t="s">
        <v>659</v>
      </c>
      <c r="E52" s="259"/>
      <c r="F52" s="260"/>
      <c r="G52" s="193"/>
    </row>
    <row r="53" spans="2:7" s="189" customFormat="1" ht="34.5" customHeight="1">
      <c r="B53" s="180">
        <v>11</v>
      </c>
      <c r="C53" s="30" t="s">
        <v>154</v>
      </c>
      <c r="D53" s="198" t="s">
        <v>660</v>
      </c>
      <c r="E53" s="259"/>
      <c r="F53" s="260"/>
      <c r="G53" s="193"/>
    </row>
    <row r="54" spans="2:7" s="189" customFormat="1" ht="34.5" customHeight="1">
      <c r="B54" s="180">
        <v>12</v>
      </c>
      <c r="C54" s="30" t="s">
        <v>155</v>
      </c>
      <c r="D54" s="198" t="s">
        <v>661</v>
      </c>
      <c r="E54" s="259"/>
      <c r="F54" s="260"/>
      <c r="G54" s="193"/>
    </row>
    <row r="55" spans="2:7" s="189" customFormat="1" ht="34.5" customHeight="1">
      <c r="B55" s="180">
        <v>13</v>
      </c>
      <c r="C55" s="30" t="s">
        <v>157</v>
      </c>
      <c r="D55" s="198" t="s">
        <v>662</v>
      </c>
      <c r="E55" s="259"/>
      <c r="F55" s="260"/>
      <c r="G55" s="193"/>
    </row>
    <row r="56" spans="2:7" s="189" customFormat="1" ht="34.5" customHeight="1">
      <c r="B56" s="180">
        <v>14</v>
      </c>
      <c r="C56" s="30" t="s">
        <v>357</v>
      </c>
      <c r="D56" s="198" t="s">
        <v>663</v>
      </c>
      <c r="E56" s="259"/>
      <c r="F56" s="260"/>
      <c r="G56" s="193"/>
    </row>
    <row r="57" spans="2:7" s="189" customFormat="1" ht="34.5" customHeight="1">
      <c r="B57" s="180">
        <v>15</v>
      </c>
      <c r="C57" s="28" t="s">
        <v>159</v>
      </c>
      <c r="D57" s="198" t="s">
        <v>664</v>
      </c>
      <c r="E57" s="259"/>
      <c r="F57" s="260">
        <v>28</v>
      </c>
      <c r="G57" s="193"/>
    </row>
    <row r="58" spans="2:7" s="189" customFormat="1" ht="34.5" customHeight="1">
      <c r="B58" s="182"/>
      <c r="C58" s="29" t="s">
        <v>358</v>
      </c>
      <c r="D58" s="198" t="s">
        <v>665</v>
      </c>
      <c r="E58" s="259">
        <f>E59+E60+E61+E62+E63+E64+E65</f>
        <v>0</v>
      </c>
      <c r="F58" s="259">
        <f>F59+F60+F61+F62+F63+F64+F65</f>
        <v>0</v>
      </c>
      <c r="G58" s="193"/>
    </row>
    <row r="59" spans="2:7" s="190" customFormat="1" ht="34.5" customHeight="1">
      <c r="B59" s="180" t="s">
        <v>359</v>
      </c>
      <c r="C59" s="30" t="s">
        <v>360</v>
      </c>
      <c r="D59" s="198" t="s">
        <v>666</v>
      </c>
      <c r="E59" s="261"/>
      <c r="F59" s="262"/>
      <c r="G59" s="194"/>
    </row>
    <row r="60" spans="2:7" s="190" customFormat="1" ht="34.5" customHeight="1">
      <c r="B60" s="180" t="s">
        <v>361</v>
      </c>
      <c r="C60" s="30" t="s">
        <v>705</v>
      </c>
      <c r="D60" s="198" t="s">
        <v>667</v>
      </c>
      <c r="E60" s="261"/>
      <c r="F60" s="262"/>
      <c r="G60" s="194"/>
    </row>
    <row r="61" spans="2:7" s="189" customFormat="1" ht="34.5" customHeight="1">
      <c r="B61" s="180" t="s">
        <v>362</v>
      </c>
      <c r="C61" s="30" t="s">
        <v>363</v>
      </c>
      <c r="D61" s="198" t="s">
        <v>668</v>
      </c>
      <c r="E61" s="259"/>
      <c r="F61" s="260"/>
      <c r="G61" s="193"/>
    </row>
    <row r="62" spans="2:7" s="190" customFormat="1" ht="34.5" customHeight="1">
      <c r="B62" s="180" t="s">
        <v>364</v>
      </c>
      <c r="C62" s="30" t="s">
        <v>365</v>
      </c>
      <c r="D62" s="198" t="s">
        <v>669</v>
      </c>
      <c r="E62" s="261"/>
      <c r="F62" s="262"/>
      <c r="G62" s="194"/>
    </row>
    <row r="63" spans="2:7" ht="34.5" customHeight="1">
      <c r="B63" s="180" t="s">
        <v>366</v>
      </c>
      <c r="C63" s="30" t="s">
        <v>367</v>
      </c>
      <c r="D63" s="198" t="s">
        <v>670</v>
      </c>
      <c r="E63" s="263"/>
      <c r="F63" s="264"/>
      <c r="G63" s="195"/>
    </row>
    <row r="64" spans="2:7" ht="34.5" customHeight="1">
      <c r="B64" s="180" t="s">
        <v>368</v>
      </c>
      <c r="C64" s="30" t="s">
        <v>369</v>
      </c>
      <c r="D64" s="198" t="s">
        <v>671</v>
      </c>
      <c r="E64" s="263"/>
      <c r="F64" s="264"/>
      <c r="G64" s="195"/>
    </row>
    <row r="65" spans="2:7" ht="34.5" customHeight="1">
      <c r="B65" s="180" t="s">
        <v>370</v>
      </c>
      <c r="C65" s="30" t="s">
        <v>371</v>
      </c>
      <c r="D65" s="198" t="s">
        <v>672</v>
      </c>
      <c r="E65" s="263"/>
      <c r="F65" s="264"/>
      <c r="G65" s="195"/>
    </row>
    <row r="66" spans="2:7" ht="34.5" customHeight="1">
      <c r="B66" s="182">
        <v>21</v>
      </c>
      <c r="C66" s="29" t="s">
        <v>372</v>
      </c>
      <c r="D66" s="198" t="s">
        <v>673</v>
      </c>
      <c r="E66" s="263"/>
      <c r="F66" s="264"/>
      <c r="G66" s="195"/>
    </row>
    <row r="67" spans="2:7" ht="34.5" customHeight="1">
      <c r="B67" s="182">
        <v>22</v>
      </c>
      <c r="C67" s="29" t="s">
        <v>373</v>
      </c>
      <c r="D67" s="198" t="s">
        <v>674</v>
      </c>
      <c r="E67" s="263"/>
      <c r="F67" s="264">
        <v>1527</v>
      </c>
      <c r="G67" s="195"/>
    </row>
    <row r="68" spans="2:7" ht="34.5" customHeight="1">
      <c r="B68" s="182">
        <v>236</v>
      </c>
      <c r="C68" s="29" t="s">
        <v>374</v>
      </c>
      <c r="D68" s="198" t="s">
        <v>675</v>
      </c>
      <c r="E68" s="263"/>
      <c r="F68" s="264"/>
      <c r="G68" s="195"/>
    </row>
    <row r="69" spans="2:7" ht="34.5" customHeight="1">
      <c r="B69" s="182" t="s">
        <v>375</v>
      </c>
      <c r="C69" s="29" t="s">
        <v>376</v>
      </c>
      <c r="D69" s="198" t="s">
        <v>676</v>
      </c>
      <c r="E69" s="263">
        <f>E70+E71+E72+E73+E74</f>
        <v>0</v>
      </c>
      <c r="F69" s="263">
        <f>F70+F71+F72+F73+F74</f>
        <v>0</v>
      </c>
      <c r="G69" s="195"/>
    </row>
    <row r="70" spans="2:7" ht="34.5" customHeight="1">
      <c r="B70" s="180" t="s">
        <v>377</v>
      </c>
      <c r="C70" s="30" t="s">
        <v>378</v>
      </c>
      <c r="D70" s="198" t="s">
        <v>677</v>
      </c>
      <c r="E70" s="263"/>
      <c r="F70" s="264"/>
      <c r="G70" s="195"/>
    </row>
    <row r="71" spans="2:7" ht="34.5" customHeight="1">
      <c r="B71" s="180" t="s">
        <v>379</v>
      </c>
      <c r="C71" s="30" t="s">
        <v>380</v>
      </c>
      <c r="D71" s="198" t="s">
        <v>678</v>
      </c>
      <c r="E71" s="263"/>
      <c r="F71" s="264"/>
      <c r="G71" s="195"/>
    </row>
    <row r="72" spans="2:7" ht="34.5" customHeight="1">
      <c r="B72" s="180" t="s">
        <v>381</v>
      </c>
      <c r="C72" s="30" t="s">
        <v>382</v>
      </c>
      <c r="D72" s="198" t="s">
        <v>679</v>
      </c>
      <c r="E72" s="263"/>
      <c r="F72" s="264"/>
      <c r="G72" s="195"/>
    </row>
    <row r="73" spans="2:7" ht="34.5" customHeight="1">
      <c r="B73" s="180" t="s">
        <v>383</v>
      </c>
      <c r="C73" s="30" t="s">
        <v>384</v>
      </c>
      <c r="D73" s="198" t="s">
        <v>680</v>
      </c>
      <c r="E73" s="263"/>
      <c r="F73" s="264"/>
      <c r="G73" s="195"/>
    </row>
    <row r="74" spans="2:7" ht="34.5" customHeight="1">
      <c r="B74" s="180" t="s">
        <v>385</v>
      </c>
      <c r="C74" s="30" t="s">
        <v>386</v>
      </c>
      <c r="D74" s="198" t="s">
        <v>681</v>
      </c>
      <c r="E74" s="263"/>
      <c r="F74" s="264"/>
      <c r="G74" s="195"/>
    </row>
    <row r="75" spans="2:7" ht="34.5" customHeight="1">
      <c r="B75" s="182">
        <v>24</v>
      </c>
      <c r="C75" s="29" t="s">
        <v>387</v>
      </c>
      <c r="D75" s="198" t="s">
        <v>682</v>
      </c>
      <c r="E75" s="263"/>
      <c r="F75" s="264">
        <v>79</v>
      </c>
      <c r="G75" s="195"/>
    </row>
    <row r="76" spans="2:7" ht="34.5" customHeight="1">
      <c r="B76" s="182">
        <v>27</v>
      </c>
      <c r="C76" s="29" t="s">
        <v>388</v>
      </c>
      <c r="D76" s="198" t="s">
        <v>683</v>
      </c>
      <c r="E76" s="263"/>
      <c r="F76" s="264"/>
      <c r="G76" s="195"/>
    </row>
    <row r="77" spans="2:7" ht="34.5" customHeight="1">
      <c r="B77" s="182" t="s">
        <v>389</v>
      </c>
      <c r="C77" s="29" t="s">
        <v>390</v>
      </c>
      <c r="D77" s="198" t="s">
        <v>684</v>
      </c>
      <c r="E77" s="263"/>
      <c r="F77" s="264"/>
      <c r="G77" s="195"/>
    </row>
    <row r="78" spans="2:7" ht="34.5" customHeight="1">
      <c r="B78" s="182"/>
      <c r="C78" s="29" t="s">
        <v>391</v>
      </c>
      <c r="D78" s="198" t="s">
        <v>685</v>
      </c>
      <c r="E78" s="263">
        <f>E8+E9+E49+E50</f>
        <v>75757</v>
      </c>
      <c r="F78" s="263">
        <f>F8+F9+F49+F50</f>
        <v>75306</v>
      </c>
      <c r="G78" s="195"/>
    </row>
    <row r="79" spans="2:7" ht="34.5" customHeight="1">
      <c r="B79" s="182">
        <v>88</v>
      </c>
      <c r="C79" s="29" t="s">
        <v>163</v>
      </c>
      <c r="D79" s="198" t="s">
        <v>686</v>
      </c>
      <c r="E79" s="263">
        <v>10800</v>
      </c>
      <c r="F79" s="264">
        <v>10800</v>
      </c>
      <c r="G79" s="195"/>
    </row>
    <row r="80" spans="2:7" ht="34.5" customHeight="1">
      <c r="B80" s="182"/>
      <c r="C80" s="29" t="s">
        <v>45</v>
      </c>
      <c r="D80" s="199"/>
      <c r="E80" s="263"/>
      <c r="F80" s="264"/>
      <c r="G80" s="195"/>
    </row>
    <row r="81" spans="2:7" ht="34.5" customHeight="1">
      <c r="B81" s="182"/>
      <c r="C81" s="29" t="s">
        <v>392</v>
      </c>
      <c r="D81" s="198" t="s">
        <v>393</v>
      </c>
      <c r="E81" s="263" t="b">
        <f>(E82+E91-E92+E93+E94+E95-E96+E97+E100-E101)=(E78-E104-E121-E122)</f>
        <v>0</v>
      </c>
      <c r="F81" s="263" t="b">
        <f>(F82+F91-F92+F93+F94+F95-F96+F97+F100-F101)=(F78-F104-F121-F122)</f>
        <v>0</v>
      </c>
      <c r="G81" s="195"/>
    </row>
    <row r="82" spans="2:7" ht="34.5" customHeight="1">
      <c r="B82" s="182">
        <v>30</v>
      </c>
      <c r="C82" s="29" t="s">
        <v>394</v>
      </c>
      <c r="D82" s="198" t="s">
        <v>395</v>
      </c>
      <c r="E82" s="263">
        <f>E84+E85+E86+E87+E88+E89+E90</f>
        <v>19545</v>
      </c>
      <c r="F82" s="263">
        <f>F84+F85+F86+F87+F88+F89+F90</f>
        <v>19545</v>
      </c>
      <c r="G82" s="195"/>
    </row>
    <row r="83" spans="2:7" ht="34.5" customHeight="1">
      <c r="B83" s="180">
        <v>300</v>
      </c>
      <c r="C83" s="30" t="s">
        <v>164</v>
      </c>
      <c r="D83" s="198" t="s">
        <v>396</v>
      </c>
      <c r="E83" s="263"/>
      <c r="F83" s="264"/>
      <c r="G83" s="195"/>
    </row>
    <row r="84" spans="2:7" ht="34.5" customHeight="1">
      <c r="B84" s="180">
        <v>301</v>
      </c>
      <c r="C84" s="30" t="s">
        <v>397</v>
      </c>
      <c r="D84" s="198" t="s">
        <v>398</v>
      </c>
      <c r="E84" s="263"/>
      <c r="F84" s="264"/>
      <c r="G84" s="195"/>
    </row>
    <row r="85" spans="2:7" ht="34.5" customHeight="1">
      <c r="B85" s="180">
        <v>302</v>
      </c>
      <c r="C85" s="30" t="s">
        <v>165</v>
      </c>
      <c r="D85" s="198" t="s">
        <v>399</v>
      </c>
      <c r="E85" s="263"/>
      <c r="F85" s="264"/>
      <c r="G85" s="195"/>
    </row>
    <row r="86" spans="2:7" ht="34.5" customHeight="1">
      <c r="B86" s="180">
        <v>303</v>
      </c>
      <c r="C86" s="30" t="s">
        <v>166</v>
      </c>
      <c r="D86" s="198" t="s">
        <v>400</v>
      </c>
      <c r="E86" s="263">
        <v>19545</v>
      </c>
      <c r="F86" s="264">
        <v>19545</v>
      </c>
      <c r="G86" s="195"/>
    </row>
    <row r="87" spans="2:7" ht="34.5" customHeight="1">
      <c r="B87" s="180">
        <v>304</v>
      </c>
      <c r="C87" s="30" t="s">
        <v>167</v>
      </c>
      <c r="D87" s="198" t="s">
        <v>401</v>
      </c>
      <c r="E87" s="263"/>
      <c r="F87" s="264"/>
      <c r="G87" s="195"/>
    </row>
    <row r="88" spans="2:7" ht="34.5" customHeight="1">
      <c r="B88" s="180">
        <v>305</v>
      </c>
      <c r="C88" s="30" t="s">
        <v>168</v>
      </c>
      <c r="D88" s="198" t="s">
        <v>402</v>
      </c>
      <c r="E88" s="263"/>
      <c r="F88" s="264"/>
      <c r="G88" s="195"/>
    </row>
    <row r="89" spans="2:7" ht="34.5" customHeight="1">
      <c r="B89" s="180">
        <v>306</v>
      </c>
      <c r="C89" s="30" t="s">
        <v>169</v>
      </c>
      <c r="D89" s="198" t="s">
        <v>403</v>
      </c>
      <c r="E89" s="263"/>
      <c r="F89" s="264"/>
      <c r="G89" s="195"/>
    </row>
    <row r="90" spans="2:7" ht="34.5" customHeight="1">
      <c r="B90" s="180">
        <v>309</v>
      </c>
      <c r="C90" s="30" t="s">
        <v>170</v>
      </c>
      <c r="D90" s="198" t="s">
        <v>404</v>
      </c>
      <c r="E90" s="263"/>
      <c r="F90" s="264"/>
      <c r="G90" s="195"/>
    </row>
    <row r="91" spans="2:7" ht="34.5" customHeight="1">
      <c r="B91" s="182">
        <v>31</v>
      </c>
      <c r="C91" s="29" t="s">
        <v>405</v>
      </c>
      <c r="D91" s="198" t="s">
        <v>406</v>
      </c>
      <c r="E91" s="263">
        <v>500</v>
      </c>
      <c r="F91" s="264">
        <v>500</v>
      </c>
      <c r="G91" s="195"/>
    </row>
    <row r="92" spans="2:7" ht="34.5" customHeight="1">
      <c r="B92" s="182" t="s">
        <v>407</v>
      </c>
      <c r="C92" s="29" t="s">
        <v>408</v>
      </c>
      <c r="D92" s="198" t="s">
        <v>409</v>
      </c>
      <c r="E92" s="263"/>
      <c r="F92" s="264"/>
      <c r="G92" s="195"/>
    </row>
    <row r="93" spans="2:7" ht="34.5" customHeight="1">
      <c r="B93" s="182">
        <v>32</v>
      </c>
      <c r="C93" s="29" t="s">
        <v>171</v>
      </c>
      <c r="D93" s="198" t="s">
        <v>410</v>
      </c>
      <c r="E93" s="263"/>
      <c r="F93" s="264"/>
      <c r="G93" s="195"/>
    </row>
    <row r="94" spans="2:7" ht="57.75" customHeight="1">
      <c r="B94" s="182">
        <v>330</v>
      </c>
      <c r="C94" s="29" t="s">
        <v>411</v>
      </c>
      <c r="D94" s="198" t="s">
        <v>412</v>
      </c>
      <c r="E94" s="263"/>
      <c r="F94" s="264"/>
      <c r="G94" s="195"/>
    </row>
    <row r="95" spans="2:7" ht="63" customHeight="1">
      <c r="B95" s="182" t="s">
        <v>172</v>
      </c>
      <c r="C95" s="29" t="s">
        <v>413</v>
      </c>
      <c r="D95" s="198" t="s">
        <v>414</v>
      </c>
      <c r="E95" s="263"/>
      <c r="F95" s="264"/>
      <c r="G95" s="195"/>
    </row>
    <row r="96" spans="2:7" ht="62.25" customHeight="1">
      <c r="B96" s="182" t="s">
        <v>172</v>
      </c>
      <c r="C96" s="29" t="s">
        <v>415</v>
      </c>
      <c r="D96" s="198" t="s">
        <v>416</v>
      </c>
      <c r="E96" s="263"/>
      <c r="F96" s="264"/>
      <c r="G96" s="195"/>
    </row>
    <row r="97" spans="2:7" ht="34.5" customHeight="1">
      <c r="B97" s="182">
        <v>34</v>
      </c>
      <c r="C97" s="29" t="s">
        <v>417</v>
      </c>
      <c r="D97" s="198" t="s">
        <v>418</v>
      </c>
      <c r="E97" s="263">
        <f>E98+E99</f>
        <v>15987</v>
      </c>
      <c r="F97" s="263">
        <f>F98+F99</f>
        <v>15987</v>
      </c>
      <c r="G97" s="195"/>
    </row>
    <row r="98" spans="1:7" ht="34.5" customHeight="1">
      <c r="A98" s="219"/>
      <c r="B98" s="602">
        <v>340</v>
      </c>
      <c r="C98" s="30" t="s">
        <v>419</v>
      </c>
      <c r="D98" s="198" t="s">
        <v>420</v>
      </c>
      <c r="E98" s="263">
        <v>15987</v>
      </c>
      <c r="F98" s="265">
        <v>15987</v>
      </c>
      <c r="G98" s="196"/>
    </row>
    <row r="99" spans="1:7" ht="34.5" customHeight="1">
      <c r="A99" s="219"/>
      <c r="B99" s="602">
        <v>341</v>
      </c>
      <c r="C99" s="30" t="s">
        <v>421</v>
      </c>
      <c r="D99" s="198" t="s">
        <v>422</v>
      </c>
      <c r="E99" s="263"/>
      <c r="F99" s="265"/>
      <c r="G99" s="196"/>
    </row>
    <row r="100" spans="1:7" ht="34.5" customHeight="1">
      <c r="A100" s="219"/>
      <c r="B100" s="603"/>
      <c r="C100" s="29" t="s">
        <v>423</v>
      </c>
      <c r="D100" s="198" t="s">
        <v>424</v>
      </c>
      <c r="E100" s="263"/>
      <c r="F100" s="264"/>
      <c r="G100" s="195"/>
    </row>
    <row r="101" spans="1:7" ht="34.5" customHeight="1">
      <c r="A101" s="219"/>
      <c r="B101" s="603">
        <v>35</v>
      </c>
      <c r="C101" s="29" t="s">
        <v>425</v>
      </c>
      <c r="D101" s="198" t="s">
        <v>426</v>
      </c>
      <c r="E101" s="263">
        <f>E102+E103</f>
        <v>0</v>
      </c>
      <c r="F101" s="263">
        <f>F102+F103</f>
        <v>0</v>
      </c>
      <c r="G101" s="195"/>
    </row>
    <row r="102" spans="2:7" ht="34.5" customHeight="1">
      <c r="B102" s="180">
        <v>350</v>
      </c>
      <c r="C102" s="30" t="s">
        <v>427</v>
      </c>
      <c r="D102" s="198" t="s">
        <v>428</v>
      </c>
      <c r="E102" s="263"/>
      <c r="F102" s="264"/>
      <c r="G102" s="195"/>
    </row>
    <row r="103" spans="2:7" ht="34.5" customHeight="1">
      <c r="B103" s="180">
        <v>351</v>
      </c>
      <c r="C103" s="30" t="s">
        <v>429</v>
      </c>
      <c r="D103" s="198" t="s">
        <v>430</v>
      </c>
      <c r="E103" s="263"/>
      <c r="F103" s="264"/>
      <c r="G103" s="195"/>
    </row>
    <row r="104" spans="2:7" ht="34.5" customHeight="1">
      <c r="B104" s="182"/>
      <c r="C104" s="29" t="s">
        <v>431</v>
      </c>
      <c r="D104" s="198" t="s">
        <v>432</v>
      </c>
      <c r="E104" s="263">
        <f>E105+E112</f>
        <v>0</v>
      </c>
      <c r="F104" s="263">
        <f>F105+F112</f>
        <v>0</v>
      </c>
      <c r="G104" s="195"/>
    </row>
    <row r="105" spans="2:7" ht="34.5" customHeight="1">
      <c r="B105" s="182">
        <v>40</v>
      </c>
      <c r="C105" s="29" t="s">
        <v>433</v>
      </c>
      <c r="D105" s="198" t="s">
        <v>434</v>
      </c>
      <c r="E105" s="263"/>
      <c r="F105" s="264"/>
      <c r="G105" s="195"/>
    </row>
    <row r="106" spans="2:7" ht="34.5" customHeight="1">
      <c r="B106" s="180">
        <v>400</v>
      </c>
      <c r="C106" s="30" t="s">
        <v>173</v>
      </c>
      <c r="D106" s="198" t="s">
        <v>435</v>
      </c>
      <c r="E106" s="263"/>
      <c r="F106" s="264"/>
      <c r="G106" s="195"/>
    </row>
    <row r="107" spans="2:7" ht="34.5" customHeight="1">
      <c r="B107" s="180">
        <v>401</v>
      </c>
      <c r="C107" s="30" t="s">
        <v>436</v>
      </c>
      <c r="D107" s="198" t="s">
        <v>437</v>
      </c>
      <c r="E107" s="263"/>
      <c r="F107" s="264"/>
      <c r="G107" s="195"/>
    </row>
    <row r="108" spans="2:7" ht="34.5" customHeight="1">
      <c r="B108" s="180">
        <v>403</v>
      </c>
      <c r="C108" s="30" t="s">
        <v>174</v>
      </c>
      <c r="D108" s="198" t="s">
        <v>438</v>
      </c>
      <c r="E108" s="263"/>
      <c r="F108" s="264"/>
      <c r="G108" s="195"/>
    </row>
    <row r="109" spans="2:7" ht="34.5" customHeight="1">
      <c r="B109" s="180">
        <v>404</v>
      </c>
      <c r="C109" s="30" t="s">
        <v>175</v>
      </c>
      <c r="D109" s="198" t="s">
        <v>439</v>
      </c>
      <c r="E109" s="263"/>
      <c r="F109" s="264"/>
      <c r="G109" s="195"/>
    </row>
    <row r="110" spans="2:7" ht="34.5" customHeight="1">
      <c r="B110" s="180">
        <v>405</v>
      </c>
      <c r="C110" s="30" t="s">
        <v>440</v>
      </c>
      <c r="D110" s="198" t="s">
        <v>441</v>
      </c>
      <c r="E110" s="263"/>
      <c r="F110" s="264"/>
      <c r="G110" s="195"/>
    </row>
    <row r="111" spans="2:7" ht="34.5" customHeight="1">
      <c r="B111" s="180" t="s">
        <v>176</v>
      </c>
      <c r="C111" s="30" t="s">
        <v>177</v>
      </c>
      <c r="D111" s="198" t="s">
        <v>442</v>
      </c>
      <c r="E111" s="263"/>
      <c r="F111" s="264"/>
      <c r="G111" s="195"/>
    </row>
    <row r="112" spans="2:7" ht="34.5" customHeight="1">
      <c r="B112" s="182">
        <v>41</v>
      </c>
      <c r="C112" s="29" t="s">
        <v>443</v>
      </c>
      <c r="D112" s="198" t="s">
        <v>444</v>
      </c>
      <c r="E112" s="263">
        <f>E113+E114+E115+E116+E117+E118+E119+E120</f>
        <v>0</v>
      </c>
      <c r="F112" s="263">
        <f>F113+F114+F115+F116+F117+F118+F119+F120</f>
        <v>0</v>
      </c>
      <c r="G112" s="195"/>
    </row>
    <row r="113" spans="2:7" ht="34.5" customHeight="1">
      <c r="B113" s="180">
        <v>410</v>
      </c>
      <c r="C113" s="30" t="s">
        <v>178</v>
      </c>
      <c r="D113" s="198" t="s">
        <v>445</v>
      </c>
      <c r="E113" s="263"/>
      <c r="F113" s="264"/>
      <c r="G113" s="195"/>
    </row>
    <row r="114" spans="2:7" ht="34.5" customHeight="1">
      <c r="B114" s="180">
        <v>411</v>
      </c>
      <c r="C114" s="30" t="s">
        <v>179</v>
      </c>
      <c r="D114" s="198" t="s">
        <v>446</v>
      </c>
      <c r="E114" s="263"/>
      <c r="F114" s="264"/>
      <c r="G114" s="195"/>
    </row>
    <row r="115" spans="2:7" ht="34.5" customHeight="1">
      <c r="B115" s="180">
        <v>412</v>
      </c>
      <c r="C115" s="30" t="s">
        <v>447</v>
      </c>
      <c r="D115" s="198" t="s">
        <v>448</v>
      </c>
      <c r="E115" s="263"/>
      <c r="F115" s="264"/>
      <c r="G115" s="195"/>
    </row>
    <row r="116" spans="2:7" ht="34.5" customHeight="1">
      <c r="B116" s="180">
        <v>413</v>
      </c>
      <c r="C116" s="30" t="s">
        <v>449</v>
      </c>
      <c r="D116" s="198" t="s">
        <v>450</v>
      </c>
      <c r="E116" s="263"/>
      <c r="F116" s="264"/>
      <c r="G116" s="195"/>
    </row>
    <row r="117" spans="2:7" ht="34.5" customHeight="1">
      <c r="B117" s="180">
        <v>414</v>
      </c>
      <c r="C117" s="30" t="s">
        <v>451</v>
      </c>
      <c r="D117" s="198" t="s">
        <v>452</v>
      </c>
      <c r="E117" s="263"/>
      <c r="F117" s="264"/>
      <c r="G117" s="195"/>
    </row>
    <row r="118" spans="2:7" ht="34.5" customHeight="1">
      <c r="B118" s="180">
        <v>415</v>
      </c>
      <c r="C118" s="30" t="s">
        <v>453</v>
      </c>
      <c r="D118" s="198" t="s">
        <v>454</v>
      </c>
      <c r="E118" s="263"/>
      <c r="F118" s="264"/>
      <c r="G118" s="195"/>
    </row>
    <row r="119" spans="2:7" ht="34.5" customHeight="1">
      <c r="B119" s="180">
        <v>416</v>
      </c>
      <c r="C119" s="30" t="s">
        <v>455</v>
      </c>
      <c r="D119" s="198" t="s">
        <v>456</v>
      </c>
      <c r="E119" s="263"/>
      <c r="F119" s="264"/>
      <c r="G119" s="195"/>
    </row>
    <row r="120" spans="2:7" ht="34.5" customHeight="1">
      <c r="B120" s="180">
        <v>419</v>
      </c>
      <c r="C120" s="30" t="s">
        <v>457</v>
      </c>
      <c r="D120" s="198" t="s">
        <v>458</v>
      </c>
      <c r="E120" s="263"/>
      <c r="F120" s="264"/>
      <c r="G120" s="195"/>
    </row>
    <row r="121" spans="2:7" ht="34.5" customHeight="1">
      <c r="B121" s="182">
        <v>498</v>
      </c>
      <c r="C121" s="29" t="s">
        <v>459</v>
      </c>
      <c r="D121" s="198" t="s">
        <v>460</v>
      </c>
      <c r="E121" s="263"/>
      <c r="F121" s="264"/>
      <c r="G121" s="195"/>
    </row>
    <row r="122" spans="2:7" ht="34.5" customHeight="1">
      <c r="B122" s="182" t="s">
        <v>461</v>
      </c>
      <c r="C122" s="29" t="s">
        <v>462</v>
      </c>
      <c r="D122" s="198" t="s">
        <v>463</v>
      </c>
      <c r="E122" s="263">
        <f>E123+E130+E131+E139+E140+E141+E142</f>
        <v>11546</v>
      </c>
      <c r="F122" s="263">
        <f>F123+F130+F131+F139+F140+F141+F142</f>
        <v>16621</v>
      </c>
      <c r="G122" s="195"/>
    </row>
    <row r="123" spans="2:7" ht="34.5" customHeight="1">
      <c r="B123" s="182">
        <v>42</v>
      </c>
      <c r="C123" s="29" t="s">
        <v>464</v>
      </c>
      <c r="D123" s="198" t="s">
        <v>465</v>
      </c>
      <c r="E123" s="263">
        <f>E124+E125+E126+E127+E128+E129</f>
        <v>0</v>
      </c>
      <c r="F123" s="263">
        <f>F124+F125+F126+F127+F128+F129</f>
        <v>0</v>
      </c>
      <c r="G123" s="195"/>
    </row>
    <row r="124" spans="2:7" ht="34.5" customHeight="1">
      <c r="B124" s="180">
        <v>420</v>
      </c>
      <c r="C124" s="30" t="s">
        <v>466</v>
      </c>
      <c r="D124" s="198" t="s">
        <v>467</v>
      </c>
      <c r="E124" s="263"/>
      <c r="F124" s="264"/>
      <c r="G124" s="195"/>
    </row>
    <row r="125" spans="2:7" ht="34.5" customHeight="1">
      <c r="B125" s="180">
        <v>421</v>
      </c>
      <c r="C125" s="30" t="s">
        <v>468</v>
      </c>
      <c r="D125" s="198" t="s">
        <v>469</v>
      </c>
      <c r="E125" s="263"/>
      <c r="F125" s="264"/>
      <c r="G125" s="195"/>
    </row>
    <row r="126" spans="2:7" ht="34.5" customHeight="1">
      <c r="B126" s="180">
        <v>422</v>
      </c>
      <c r="C126" s="30" t="s">
        <v>382</v>
      </c>
      <c r="D126" s="198" t="s">
        <v>470</v>
      </c>
      <c r="E126" s="263"/>
      <c r="F126" s="265"/>
      <c r="G126" s="196"/>
    </row>
    <row r="127" spans="2:6" ht="34.5" customHeight="1">
      <c r="B127" s="180">
        <v>423</v>
      </c>
      <c r="C127" s="30" t="s">
        <v>384</v>
      </c>
      <c r="D127" s="198" t="s">
        <v>471</v>
      </c>
      <c r="E127" s="263"/>
      <c r="F127" s="265"/>
    </row>
    <row r="128" spans="2:6" ht="34.5" customHeight="1">
      <c r="B128" s="180">
        <v>427</v>
      </c>
      <c r="C128" s="30" t="s">
        <v>472</v>
      </c>
      <c r="D128" s="198" t="s">
        <v>473</v>
      </c>
      <c r="E128" s="263"/>
      <c r="F128" s="265"/>
    </row>
    <row r="129" spans="2:6" ht="34.5" customHeight="1">
      <c r="B129" s="180" t="s">
        <v>474</v>
      </c>
      <c r="C129" s="30" t="s">
        <v>475</v>
      </c>
      <c r="D129" s="198" t="s">
        <v>476</v>
      </c>
      <c r="E129" s="263"/>
      <c r="F129" s="265"/>
    </row>
    <row r="130" spans="2:6" ht="34.5" customHeight="1">
      <c r="B130" s="182">
        <v>430</v>
      </c>
      <c r="C130" s="29" t="s">
        <v>477</v>
      </c>
      <c r="D130" s="198" t="s">
        <v>478</v>
      </c>
      <c r="E130" s="263"/>
      <c r="F130" s="265"/>
    </row>
    <row r="131" spans="2:6" ht="34.5" customHeight="1">
      <c r="B131" s="182" t="s">
        <v>479</v>
      </c>
      <c r="C131" s="29" t="s">
        <v>480</v>
      </c>
      <c r="D131" s="198" t="s">
        <v>481</v>
      </c>
      <c r="E131" s="263">
        <f>E132+E133+E134+E135+E136+E137+E138</f>
        <v>1500</v>
      </c>
      <c r="F131" s="263">
        <f>F132+F133+F134+F135+F136+F137+F138</f>
        <v>6300</v>
      </c>
    </row>
    <row r="132" spans="2:6" ht="34.5" customHeight="1">
      <c r="B132" s="180">
        <v>431</v>
      </c>
      <c r="C132" s="30" t="s">
        <v>482</v>
      </c>
      <c r="D132" s="198" t="s">
        <v>483</v>
      </c>
      <c r="E132" s="263"/>
      <c r="F132" s="265"/>
    </row>
    <row r="133" spans="2:6" ht="34.5" customHeight="1">
      <c r="B133" s="180">
        <v>432</v>
      </c>
      <c r="C133" s="30" t="s">
        <v>484</v>
      </c>
      <c r="D133" s="198" t="s">
        <v>485</v>
      </c>
      <c r="E133" s="263"/>
      <c r="F133" s="265"/>
    </row>
    <row r="134" spans="2:6" ht="34.5" customHeight="1">
      <c r="B134" s="180">
        <v>433</v>
      </c>
      <c r="C134" s="30" t="s">
        <v>486</v>
      </c>
      <c r="D134" s="198" t="s">
        <v>487</v>
      </c>
      <c r="E134" s="263"/>
      <c r="F134" s="265"/>
    </row>
    <row r="135" spans="2:6" ht="34.5" customHeight="1">
      <c r="B135" s="180">
        <v>434</v>
      </c>
      <c r="C135" s="30" t="s">
        <v>488</v>
      </c>
      <c r="D135" s="198" t="s">
        <v>489</v>
      </c>
      <c r="E135" s="263"/>
      <c r="F135" s="265"/>
    </row>
    <row r="136" spans="2:6" ht="34.5" customHeight="1">
      <c r="B136" s="180">
        <v>435</v>
      </c>
      <c r="C136" s="30" t="s">
        <v>490</v>
      </c>
      <c r="D136" s="198" t="s">
        <v>491</v>
      </c>
      <c r="E136" s="263">
        <v>1500</v>
      </c>
      <c r="F136" s="265">
        <v>6300</v>
      </c>
    </row>
    <row r="137" spans="2:6" ht="34.5" customHeight="1">
      <c r="B137" s="180">
        <v>436</v>
      </c>
      <c r="C137" s="30" t="s">
        <v>492</v>
      </c>
      <c r="D137" s="198" t="s">
        <v>493</v>
      </c>
      <c r="E137" s="263"/>
      <c r="F137" s="265"/>
    </row>
    <row r="138" spans="2:6" ht="34.5" customHeight="1">
      <c r="B138" s="180">
        <v>439</v>
      </c>
      <c r="C138" s="30" t="s">
        <v>494</v>
      </c>
      <c r="D138" s="198" t="s">
        <v>495</v>
      </c>
      <c r="E138" s="263"/>
      <c r="F138" s="265"/>
    </row>
    <row r="139" spans="2:6" ht="34.5" customHeight="1">
      <c r="B139" s="182" t="s">
        <v>496</v>
      </c>
      <c r="C139" s="29" t="s">
        <v>497</v>
      </c>
      <c r="D139" s="198" t="s">
        <v>498</v>
      </c>
      <c r="E139" s="263">
        <v>100</v>
      </c>
      <c r="F139" s="265">
        <v>192</v>
      </c>
    </row>
    <row r="140" spans="2:6" ht="34.5" customHeight="1">
      <c r="B140" s="182">
        <v>47</v>
      </c>
      <c r="C140" s="29" t="s">
        <v>499</v>
      </c>
      <c r="D140" s="198" t="s">
        <v>500</v>
      </c>
      <c r="E140" s="263">
        <v>0</v>
      </c>
      <c r="F140" s="265">
        <v>140</v>
      </c>
    </row>
    <row r="141" spans="2:6" ht="34.5" customHeight="1">
      <c r="B141" s="182">
        <v>48</v>
      </c>
      <c r="C141" s="29" t="s">
        <v>501</v>
      </c>
      <c r="D141" s="198" t="s">
        <v>502</v>
      </c>
      <c r="E141" s="263"/>
      <c r="F141" s="265">
        <v>43</v>
      </c>
    </row>
    <row r="142" spans="2:6" ht="34.5" customHeight="1">
      <c r="B142" s="182" t="s">
        <v>180</v>
      </c>
      <c r="C142" s="29" t="s">
        <v>503</v>
      </c>
      <c r="D142" s="198" t="s">
        <v>504</v>
      </c>
      <c r="E142" s="263">
        <v>9946</v>
      </c>
      <c r="F142" s="265">
        <v>9946</v>
      </c>
    </row>
    <row r="143" spans="2:6" ht="53.25" customHeight="1">
      <c r="B143" s="182"/>
      <c r="C143" s="29" t="s">
        <v>505</v>
      </c>
      <c r="D143" s="198" t="s">
        <v>506</v>
      </c>
      <c r="E143" s="263"/>
      <c r="F143" s="265"/>
    </row>
    <row r="144" spans="2:6" ht="34.5" customHeight="1">
      <c r="B144" s="182"/>
      <c r="C144" s="29" t="s">
        <v>507</v>
      </c>
      <c r="D144" s="198" t="s">
        <v>508</v>
      </c>
      <c r="E144" s="263">
        <f>E104+E122+E121+E81-E143</f>
        <v>11546</v>
      </c>
      <c r="F144" s="263">
        <f>F104+F122+F121+F81-F143</f>
        <v>16621</v>
      </c>
    </row>
    <row r="145" spans="2:6" ht="34.5" customHeight="1" thickBot="1">
      <c r="B145" s="183">
        <v>89</v>
      </c>
      <c r="C145" s="184" t="s">
        <v>509</v>
      </c>
      <c r="D145" s="200" t="s">
        <v>510</v>
      </c>
      <c r="E145" s="266">
        <v>10800</v>
      </c>
      <c r="F145" s="267">
        <v>10800</v>
      </c>
    </row>
    <row r="147" spans="2:4" ht="15.75">
      <c r="B147" s="1"/>
      <c r="C147" s="1"/>
      <c r="D147" s="1"/>
    </row>
    <row r="148" spans="2:4" ht="18.75">
      <c r="B148" s="1"/>
      <c r="C148" s="1"/>
      <c r="D148" s="191"/>
    </row>
  </sheetData>
  <sheetProtection/>
  <mergeCells count="6">
    <mergeCell ref="B3:F3"/>
    <mergeCell ref="B5:B6"/>
    <mergeCell ref="C5:C6"/>
    <mergeCell ref="D5:D6"/>
    <mergeCell ref="E5:E6"/>
    <mergeCell ref="F5:F6"/>
  </mergeCells>
  <printOptions/>
  <pageMargins left="0.7086614173228347" right="0.31496062992125984" top="0.35433070866141736" bottom="0.5511811023622047" header="0.31496062992125984" footer="0.31496062992125984"/>
  <pageSetup horizontalDpi="600" verticalDpi="600" orientation="portrait" paperSize="9" scale="45" r:id="rId1"/>
  <headerFooter>
    <oddFooter>&amp;C&amp;P</oddFooter>
  </headerFooter>
  <ignoredErrors>
    <ignoredError sqref="D80:D108 D109:D145 D8:D79" numberStoredAsText="1"/>
  </ignoredErrors>
</worksheet>
</file>

<file path=xl/worksheets/sheet7.xml><?xml version="1.0" encoding="utf-8"?>
<worksheet xmlns="http://schemas.openxmlformats.org/spreadsheetml/2006/main" xmlns:r="http://schemas.openxmlformats.org/officeDocument/2006/relationships">
  <sheetPr>
    <tabColor rgb="FF00B0F0"/>
  </sheetPr>
  <dimension ref="B2:F85"/>
  <sheetViews>
    <sheetView showGridLines="0" zoomScale="55" zoomScaleNormal="55" zoomScaleSheetLayoutView="50" workbookViewId="0" topLeftCell="A1">
      <selection activeCell="E80" sqref="E80"/>
    </sheetView>
  </sheetViews>
  <sheetFormatPr defaultColWidth="9.140625" defaultRowHeight="12.75"/>
  <cols>
    <col min="1" max="1" width="5.00390625" style="1" customWidth="1"/>
    <col min="2" max="2" width="18.421875" style="1" customWidth="1"/>
    <col min="3" max="3" width="103.00390625" style="1" bestFit="1" customWidth="1"/>
    <col min="4" max="4" width="22.28125" style="1" customWidth="1"/>
    <col min="5" max="6" width="25.7109375" style="0" customWidth="1"/>
    <col min="7" max="7" width="14.8515625" style="1" customWidth="1"/>
    <col min="8" max="8" width="9.140625" style="1" customWidth="1"/>
    <col min="9" max="9" width="12.28125" style="1" customWidth="1"/>
    <col min="10" max="10" width="13.421875" style="1" customWidth="1"/>
    <col min="11" max="16384" width="9.140625" style="1" customWidth="1"/>
  </cols>
  <sheetData>
    <row r="2" ht="27" customHeight="1">
      <c r="F2" s="511" t="s">
        <v>695</v>
      </c>
    </row>
    <row r="3" ht="15.75">
      <c r="B3" s="147"/>
    </row>
    <row r="4" spans="2:6" ht="27" customHeight="1">
      <c r="B4" s="1489" t="s">
        <v>815</v>
      </c>
      <c r="C4" s="1489"/>
      <c r="D4" s="1489"/>
      <c r="E4" s="1489"/>
      <c r="F4" s="1489"/>
    </row>
    <row r="5" spans="5:6" ht="32.25" customHeight="1" hidden="1" thickBot="1">
      <c r="E5" s="1"/>
      <c r="F5" s="1"/>
    </row>
    <row r="6" spans="5:6" ht="15.75" customHeight="1" hidden="1">
      <c r="E6" s="1"/>
      <c r="F6" s="1"/>
    </row>
    <row r="7" spans="5:6" ht="28.5" customHeight="1" thickBot="1">
      <c r="E7" s="24"/>
      <c r="F7" s="215" t="s">
        <v>514</v>
      </c>
    </row>
    <row r="8" spans="2:6" ht="44.25" customHeight="1">
      <c r="B8" s="1490" t="s">
        <v>581</v>
      </c>
      <c r="C8" s="1492" t="s">
        <v>589</v>
      </c>
      <c r="D8" s="1494" t="s">
        <v>582</v>
      </c>
      <c r="E8" s="1496" t="s">
        <v>720</v>
      </c>
      <c r="F8" s="1498" t="s">
        <v>721</v>
      </c>
    </row>
    <row r="9" spans="2:6" ht="56.25" customHeight="1" thickBot="1">
      <c r="B9" s="1491"/>
      <c r="C9" s="1493"/>
      <c r="D9" s="1495"/>
      <c r="E9" s="1497"/>
      <c r="F9" s="1499"/>
    </row>
    <row r="10" spans="2:6" s="153" customFormat="1" ht="34.5" customHeight="1">
      <c r="B10" s="151"/>
      <c r="C10" s="152" t="s">
        <v>223</v>
      </c>
      <c r="D10" s="164"/>
      <c r="E10" s="744"/>
      <c r="F10" s="302"/>
    </row>
    <row r="11" spans="2:6" s="154" customFormat="1" ht="34.5" customHeight="1">
      <c r="B11" s="170" t="s">
        <v>224</v>
      </c>
      <c r="C11" s="171" t="s">
        <v>225</v>
      </c>
      <c r="D11" s="166">
        <v>1001</v>
      </c>
      <c r="E11" s="353">
        <f>E12+E19+E26+E27</f>
        <v>67185</v>
      </c>
      <c r="F11" s="265">
        <f>F12+F19+F26+F27</f>
        <v>54603</v>
      </c>
    </row>
    <row r="12" spans="2:6" s="153" customFormat="1" ht="34.5" customHeight="1">
      <c r="B12" s="170">
        <v>60</v>
      </c>
      <c r="C12" s="171" t="s">
        <v>226</v>
      </c>
      <c r="D12" s="166">
        <v>1002</v>
      </c>
      <c r="E12" s="353"/>
      <c r="F12" s="265"/>
    </row>
    <row r="13" spans="2:6" s="153" customFormat="1" ht="34.5" customHeight="1">
      <c r="B13" s="156">
        <v>600</v>
      </c>
      <c r="C13" s="157" t="s">
        <v>227</v>
      </c>
      <c r="D13" s="165">
        <v>1003</v>
      </c>
      <c r="E13" s="353"/>
      <c r="F13" s="265"/>
    </row>
    <row r="14" spans="2:6" s="153" customFormat="1" ht="34.5" customHeight="1">
      <c r="B14" s="156">
        <v>601</v>
      </c>
      <c r="C14" s="157" t="s">
        <v>228</v>
      </c>
      <c r="D14" s="165">
        <v>1004</v>
      </c>
      <c r="E14" s="353"/>
      <c r="F14" s="265"/>
    </row>
    <row r="15" spans="2:6" s="153" customFormat="1" ht="34.5" customHeight="1">
      <c r="B15" s="156">
        <v>602</v>
      </c>
      <c r="C15" s="157" t="s">
        <v>229</v>
      </c>
      <c r="D15" s="165">
        <v>1005</v>
      </c>
      <c r="E15" s="353"/>
      <c r="F15" s="265"/>
    </row>
    <row r="16" spans="2:6" s="153" customFormat="1" ht="34.5" customHeight="1">
      <c r="B16" s="156">
        <v>603</v>
      </c>
      <c r="C16" s="157" t="s">
        <v>230</v>
      </c>
      <c r="D16" s="165">
        <v>1006</v>
      </c>
      <c r="E16" s="353"/>
      <c r="F16" s="265"/>
    </row>
    <row r="17" spans="2:6" s="153" customFormat="1" ht="34.5" customHeight="1">
      <c r="B17" s="156">
        <v>604</v>
      </c>
      <c r="C17" s="157" t="s">
        <v>231</v>
      </c>
      <c r="D17" s="165">
        <v>1007</v>
      </c>
      <c r="E17" s="353"/>
      <c r="F17" s="265"/>
    </row>
    <row r="18" spans="2:6" s="153" customFormat="1" ht="34.5" customHeight="1">
      <c r="B18" s="156">
        <v>605</v>
      </c>
      <c r="C18" s="157" t="s">
        <v>232</v>
      </c>
      <c r="D18" s="165">
        <v>1008</v>
      </c>
      <c r="E18" s="353"/>
      <c r="F18" s="265"/>
    </row>
    <row r="19" spans="2:6" s="153" customFormat="1" ht="34.5" customHeight="1">
      <c r="B19" s="170">
        <v>61</v>
      </c>
      <c r="C19" s="171" t="s">
        <v>233</v>
      </c>
      <c r="D19" s="166">
        <v>1009</v>
      </c>
      <c r="E19" s="353"/>
      <c r="F19" s="265"/>
    </row>
    <row r="20" spans="2:6" s="153" customFormat="1" ht="34.5" customHeight="1">
      <c r="B20" s="156">
        <v>610</v>
      </c>
      <c r="C20" s="157" t="s">
        <v>234</v>
      </c>
      <c r="D20" s="165">
        <v>1010</v>
      </c>
      <c r="E20" s="353"/>
      <c r="F20" s="265"/>
    </row>
    <row r="21" spans="2:6" s="153" customFormat="1" ht="34.5" customHeight="1">
      <c r="B21" s="156">
        <v>611</v>
      </c>
      <c r="C21" s="157" t="s">
        <v>235</v>
      </c>
      <c r="D21" s="165">
        <v>1011</v>
      </c>
      <c r="E21" s="353"/>
      <c r="F21" s="265"/>
    </row>
    <row r="22" spans="2:6" s="153" customFormat="1" ht="34.5" customHeight="1">
      <c r="B22" s="156">
        <v>612</v>
      </c>
      <c r="C22" s="157" t="s">
        <v>236</v>
      </c>
      <c r="D22" s="165">
        <v>1012</v>
      </c>
      <c r="E22" s="353"/>
      <c r="F22" s="265"/>
    </row>
    <row r="23" spans="2:6" s="153" customFormat="1" ht="34.5" customHeight="1">
      <c r="B23" s="156">
        <v>613</v>
      </c>
      <c r="C23" s="157" t="s">
        <v>237</v>
      </c>
      <c r="D23" s="165">
        <v>1013</v>
      </c>
      <c r="E23" s="353"/>
      <c r="F23" s="265"/>
    </row>
    <row r="24" spans="2:6" s="153" customFormat="1" ht="34.5" customHeight="1">
      <c r="B24" s="156">
        <v>614</v>
      </c>
      <c r="C24" s="157" t="s">
        <v>238</v>
      </c>
      <c r="D24" s="165">
        <v>1014</v>
      </c>
      <c r="E24" s="353"/>
      <c r="F24" s="265"/>
    </row>
    <row r="25" spans="2:6" s="153" customFormat="1" ht="34.5" customHeight="1">
      <c r="B25" s="156">
        <v>615</v>
      </c>
      <c r="C25" s="157" t="s">
        <v>239</v>
      </c>
      <c r="D25" s="165">
        <v>1015</v>
      </c>
      <c r="E25" s="353"/>
      <c r="F25" s="265"/>
    </row>
    <row r="26" spans="2:6" s="153" customFormat="1" ht="34.5" customHeight="1">
      <c r="B26" s="156">
        <v>64</v>
      </c>
      <c r="C26" s="171" t="s">
        <v>240</v>
      </c>
      <c r="D26" s="166">
        <v>1016</v>
      </c>
      <c r="E26" s="353">
        <v>60144</v>
      </c>
      <c r="F26" s="265">
        <v>47562</v>
      </c>
    </row>
    <row r="27" spans="2:6" s="153" customFormat="1" ht="34.5" customHeight="1">
      <c r="B27" s="156">
        <v>65</v>
      </c>
      <c r="C27" s="171" t="s">
        <v>241</v>
      </c>
      <c r="D27" s="165">
        <v>1017</v>
      </c>
      <c r="E27" s="353">
        <v>7041</v>
      </c>
      <c r="F27" s="265">
        <v>7041</v>
      </c>
    </row>
    <row r="28" spans="2:6" s="153" customFormat="1" ht="34.5" customHeight="1">
      <c r="B28" s="170"/>
      <c r="C28" s="171" t="s">
        <v>242</v>
      </c>
      <c r="D28" s="176"/>
      <c r="E28" s="353"/>
      <c r="F28" s="265"/>
    </row>
    <row r="29" spans="2:6" s="153" customFormat="1" ht="39.75" customHeight="1">
      <c r="B29" s="170" t="s">
        <v>243</v>
      </c>
      <c r="C29" s="171" t="s">
        <v>244</v>
      </c>
      <c r="D29" s="227">
        <v>1018</v>
      </c>
      <c r="E29" s="353">
        <f>E30-E31-E32+E33+E34+E35+E36+E37+E38+E39+E40</f>
        <v>48932</v>
      </c>
      <c r="F29" s="265">
        <f>F30-F31-F32+F33+F34+F35+F36+F37+F38+F39+F40</f>
        <v>46085</v>
      </c>
    </row>
    <row r="30" spans="2:6" s="153" customFormat="1" ht="34.5" customHeight="1">
      <c r="B30" s="156">
        <v>50</v>
      </c>
      <c r="C30" s="157" t="s">
        <v>245</v>
      </c>
      <c r="D30" s="165">
        <v>1019</v>
      </c>
      <c r="E30" s="353"/>
      <c r="F30" s="265"/>
    </row>
    <row r="31" spans="2:6" s="153" customFormat="1" ht="34.5" customHeight="1">
      <c r="B31" s="156">
        <v>62</v>
      </c>
      <c r="C31" s="157" t="s">
        <v>246</v>
      </c>
      <c r="D31" s="165">
        <v>1020</v>
      </c>
      <c r="E31" s="353"/>
      <c r="F31" s="265"/>
    </row>
    <row r="32" spans="2:6" s="153" customFormat="1" ht="34.5" customHeight="1">
      <c r="B32" s="156">
        <v>630</v>
      </c>
      <c r="C32" s="157" t="s">
        <v>247</v>
      </c>
      <c r="D32" s="165">
        <v>1021</v>
      </c>
      <c r="E32" s="353"/>
      <c r="F32" s="265"/>
    </row>
    <row r="33" spans="2:6" s="153" customFormat="1" ht="34.5" customHeight="1">
      <c r="B33" s="156">
        <v>631</v>
      </c>
      <c r="C33" s="157" t="s">
        <v>248</v>
      </c>
      <c r="D33" s="165">
        <v>1022</v>
      </c>
      <c r="E33" s="353"/>
      <c r="F33" s="265"/>
    </row>
    <row r="34" spans="2:6" s="153" customFormat="1" ht="34.5" customHeight="1">
      <c r="B34" s="156" t="s">
        <v>122</v>
      </c>
      <c r="C34" s="157" t="s">
        <v>249</v>
      </c>
      <c r="D34" s="165">
        <v>1023</v>
      </c>
      <c r="E34" s="353">
        <v>978</v>
      </c>
      <c r="F34" s="265">
        <v>978</v>
      </c>
    </row>
    <row r="35" spans="2:6" s="153" customFormat="1" ht="34.5" customHeight="1">
      <c r="B35" s="156">
        <v>513</v>
      </c>
      <c r="C35" s="157" t="s">
        <v>250</v>
      </c>
      <c r="D35" s="165">
        <v>1024</v>
      </c>
      <c r="E35" s="353">
        <v>730</v>
      </c>
      <c r="F35" s="265">
        <v>660</v>
      </c>
    </row>
    <row r="36" spans="2:6" s="153" customFormat="1" ht="34.5" customHeight="1">
      <c r="B36" s="156">
        <v>52</v>
      </c>
      <c r="C36" s="157" t="s">
        <v>251</v>
      </c>
      <c r="D36" s="165">
        <v>1025</v>
      </c>
      <c r="E36" s="353">
        <v>15750</v>
      </c>
      <c r="F36" s="265">
        <v>16097</v>
      </c>
    </row>
    <row r="37" spans="2:6" s="153" customFormat="1" ht="34.5" customHeight="1">
      <c r="B37" s="156">
        <v>53</v>
      </c>
      <c r="C37" s="157" t="s">
        <v>252</v>
      </c>
      <c r="D37" s="165">
        <v>1026</v>
      </c>
      <c r="E37" s="353">
        <v>4550</v>
      </c>
      <c r="F37" s="265">
        <v>3800</v>
      </c>
    </row>
    <row r="38" spans="2:6" s="153" customFormat="1" ht="34.5" customHeight="1">
      <c r="B38" s="156">
        <v>540</v>
      </c>
      <c r="C38" s="157" t="s">
        <v>253</v>
      </c>
      <c r="D38" s="165">
        <v>1027</v>
      </c>
      <c r="E38" s="353">
        <v>5500</v>
      </c>
      <c r="F38" s="265">
        <v>5500</v>
      </c>
    </row>
    <row r="39" spans="2:6" s="153" customFormat="1" ht="34.5" customHeight="1">
      <c r="B39" s="156" t="s">
        <v>123</v>
      </c>
      <c r="C39" s="157" t="s">
        <v>254</v>
      </c>
      <c r="D39" s="165">
        <v>1028</v>
      </c>
      <c r="E39" s="353"/>
      <c r="F39" s="265"/>
    </row>
    <row r="40" spans="2:6" s="155" customFormat="1" ht="34.5" customHeight="1">
      <c r="B40" s="156">
        <v>55</v>
      </c>
      <c r="C40" s="157" t="s">
        <v>255</v>
      </c>
      <c r="D40" s="165">
        <v>1029</v>
      </c>
      <c r="E40" s="353">
        <v>21424</v>
      </c>
      <c r="F40" s="265">
        <v>19050</v>
      </c>
    </row>
    <row r="41" spans="2:6" s="155" customFormat="1" ht="34.5" customHeight="1">
      <c r="B41" s="170"/>
      <c r="C41" s="171" t="s">
        <v>256</v>
      </c>
      <c r="D41" s="166">
        <v>1030</v>
      </c>
      <c r="E41" s="353">
        <f>E11-E29</f>
        <v>18253</v>
      </c>
      <c r="F41" s="265">
        <f>F11-F29</f>
        <v>8518</v>
      </c>
    </row>
    <row r="42" spans="2:6" s="155" customFormat="1" ht="34.5" customHeight="1">
      <c r="B42" s="170"/>
      <c r="C42" s="171" t="s">
        <v>257</v>
      </c>
      <c r="D42" s="166">
        <v>1031</v>
      </c>
      <c r="E42" s="353"/>
      <c r="F42" s="265"/>
    </row>
    <row r="43" spans="2:6" s="155" customFormat="1" ht="34.5" customHeight="1">
      <c r="B43" s="170">
        <v>66</v>
      </c>
      <c r="C43" s="171" t="s">
        <v>258</v>
      </c>
      <c r="D43" s="166">
        <v>1032</v>
      </c>
      <c r="E43" s="353">
        <f>E44+E49+E50</f>
        <v>0</v>
      </c>
      <c r="F43" s="353">
        <f>F44+F49+F50</f>
        <v>0</v>
      </c>
    </row>
    <row r="44" spans="2:6" s="155" customFormat="1" ht="34.5" customHeight="1">
      <c r="B44" s="170" t="s">
        <v>259</v>
      </c>
      <c r="C44" s="171" t="s">
        <v>260</v>
      </c>
      <c r="D44" s="166">
        <v>1033</v>
      </c>
      <c r="E44" s="353"/>
      <c r="F44" s="265"/>
    </row>
    <row r="45" spans="2:6" s="155" customFormat="1" ht="34.5" customHeight="1">
      <c r="B45" s="156">
        <v>660</v>
      </c>
      <c r="C45" s="157" t="s">
        <v>261</v>
      </c>
      <c r="D45" s="165">
        <v>1034</v>
      </c>
      <c r="E45" s="353"/>
      <c r="F45" s="265"/>
    </row>
    <row r="46" spans="2:6" s="155" customFormat="1" ht="34.5" customHeight="1">
      <c r="B46" s="156">
        <v>661</v>
      </c>
      <c r="C46" s="157" t="s">
        <v>262</v>
      </c>
      <c r="D46" s="165">
        <v>1035</v>
      </c>
      <c r="E46" s="353"/>
      <c r="F46" s="265"/>
    </row>
    <row r="47" spans="2:6" s="155" customFormat="1" ht="34.5" customHeight="1">
      <c r="B47" s="156">
        <v>665</v>
      </c>
      <c r="C47" s="157" t="s">
        <v>263</v>
      </c>
      <c r="D47" s="165">
        <v>1036</v>
      </c>
      <c r="E47" s="353"/>
      <c r="F47" s="265"/>
    </row>
    <row r="48" spans="2:6" s="155" customFormat="1" ht="34.5" customHeight="1">
      <c r="B48" s="156">
        <v>669</v>
      </c>
      <c r="C48" s="157" t="s">
        <v>264</v>
      </c>
      <c r="D48" s="165">
        <v>1037</v>
      </c>
      <c r="E48" s="353"/>
      <c r="F48" s="265"/>
    </row>
    <row r="49" spans="2:6" s="155" customFormat="1" ht="34.5" customHeight="1">
      <c r="B49" s="170">
        <v>662</v>
      </c>
      <c r="C49" s="171" t="s">
        <v>265</v>
      </c>
      <c r="D49" s="166">
        <v>1038</v>
      </c>
      <c r="E49" s="353"/>
      <c r="F49" s="265"/>
    </row>
    <row r="50" spans="2:6" s="155" customFormat="1" ht="34.5" customHeight="1">
      <c r="B50" s="170" t="s">
        <v>124</v>
      </c>
      <c r="C50" s="171" t="s">
        <v>266</v>
      </c>
      <c r="D50" s="166">
        <v>1039</v>
      </c>
      <c r="E50" s="353"/>
      <c r="F50" s="265"/>
    </row>
    <row r="51" spans="2:6" s="155" customFormat="1" ht="34.5" customHeight="1">
      <c r="B51" s="170">
        <v>56</v>
      </c>
      <c r="C51" s="171" t="s">
        <v>267</v>
      </c>
      <c r="D51" s="166">
        <v>1040</v>
      </c>
      <c r="E51" s="353"/>
      <c r="F51" s="265"/>
    </row>
    <row r="52" spans="2:6" ht="34.5" customHeight="1">
      <c r="B52" s="170" t="s">
        <v>268</v>
      </c>
      <c r="C52" s="171" t="s">
        <v>583</v>
      </c>
      <c r="D52" s="166">
        <v>1041</v>
      </c>
      <c r="E52" s="353"/>
      <c r="F52" s="265"/>
    </row>
    <row r="53" spans="2:6" ht="34.5" customHeight="1">
      <c r="B53" s="156">
        <v>560</v>
      </c>
      <c r="C53" s="157" t="s">
        <v>125</v>
      </c>
      <c r="D53" s="165">
        <v>1042</v>
      </c>
      <c r="E53" s="353"/>
      <c r="F53" s="265"/>
    </row>
    <row r="54" spans="2:6" ht="34.5" customHeight="1">
      <c r="B54" s="156">
        <v>561</v>
      </c>
      <c r="C54" s="157" t="s">
        <v>126</v>
      </c>
      <c r="D54" s="165">
        <v>1043</v>
      </c>
      <c r="E54" s="353"/>
      <c r="F54" s="265"/>
    </row>
    <row r="55" spans="2:6" ht="34.5" customHeight="1">
      <c r="B55" s="156">
        <v>565</v>
      </c>
      <c r="C55" s="157" t="s">
        <v>269</v>
      </c>
      <c r="D55" s="165">
        <v>1044</v>
      </c>
      <c r="E55" s="353"/>
      <c r="F55" s="265"/>
    </row>
    <row r="56" spans="2:6" ht="34.5" customHeight="1">
      <c r="B56" s="156" t="s">
        <v>127</v>
      </c>
      <c r="C56" s="157" t="s">
        <v>270</v>
      </c>
      <c r="D56" s="165">
        <v>1045</v>
      </c>
      <c r="E56" s="353"/>
      <c r="F56" s="265">
        <v>7</v>
      </c>
    </row>
    <row r="57" spans="2:6" ht="34.5" customHeight="1">
      <c r="B57" s="156">
        <v>562</v>
      </c>
      <c r="C57" s="171" t="s">
        <v>271</v>
      </c>
      <c r="D57" s="166">
        <v>1046</v>
      </c>
      <c r="E57" s="353"/>
      <c r="F57" s="265"/>
    </row>
    <row r="58" spans="2:6" ht="34.5" customHeight="1">
      <c r="B58" s="170" t="s">
        <v>272</v>
      </c>
      <c r="C58" s="171" t="s">
        <v>273</v>
      </c>
      <c r="D58" s="166">
        <v>1047</v>
      </c>
      <c r="E58" s="353"/>
      <c r="F58" s="265"/>
    </row>
    <row r="59" spans="2:6" ht="34.5" customHeight="1">
      <c r="B59" s="170"/>
      <c r="C59" s="171" t="s">
        <v>274</v>
      </c>
      <c r="D59" s="166">
        <v>1048</v>
      </c>
      <c r="E59" s="353">
        <f>E43-E51</f>
        <v>0</v>
      </c>
      <c r="F59" s="353">
        <f>F43-F51</f>
        <v>0</v>
      </c>
    </row>
    <row r="60" spans="2:6" ht="34.5" customHeight="1">
      <c r="B60" s="170"/>
      <c r="C60" s="171" t="s">
        <v>275</v>
      </c>
      <c r="D60" s="166">
        <v>1049</v>
      </c>
      <c r="E60" s="353"/>
      <c r="F60" s="265"/>
    </row>
    <row r="61" spans="2:6" ht="34.5" customHeight="1">
      <c r="B61" s="156" t="s">
        <v>128</v>
      </c>
      <c r="C61" s="157" t="s">
        <v>276</v>
      </c>
      <c r="D61" s="165">
        <v>1050</v>
      </c>
      <c r="E61" s="353"/>
      <c r="F61" s="265"/>
    </row>
    <row r="62" spans="2:6" ht="34.5" customHeight="1">
      <c r="B62" s="156" t="s">
        <v>129</v>
      </c>
      <c r="C62" s="157" t="s">
        <v>277</v>
      </c>
      <c r="D62" s="165">
        <v>1051</v>
      </c>
      <c r="E62" s="353"/>
      <c r="F62" s="265"/>
    </row>
    <row r="63" spans="2:6" ht="34.5" customHeight="1">
      <c r="B63" s="170" t="s">
        <v>278</v>
      </c>
      <c r="C63" s="171" t="s">
        <v>279</v>
      </c>
      <c r="D63" s="166">
        <v>1052</v>
      </c>
      <c r="E63" s="353"/>
      <c r="F63" s="265"/>
    </row>
    <row r="64" spans="2:6" ht="34.5" customHeight="1">
      <c r="B64" s="170" t="s">
        <v>130</v>
      </c>
      <c r="C64" s="171" t="s">
        <v>280</v>
      </c>
      <c r="D64" s="166">
        <v>1053</v>
      </c>
      <c r="E64" s="353"/>
      <c r="F64" s="265"/>
    </row>
    <row r="65" spans="2:6" ht="34.5" customHeight="1">
      <c r="B65" s="156"/>
      <c r="C65" s="157" t="s">
        <v>281</v>
      </c>
      <c r="D65" s="165">
        <v>1054</v>
      </c>
      <c r="E65" s="353">
        <f>E41-E42+E59-E60+E61-E62+E63-E64</f>
        <v>18253</v>
      </c>
      <c r="F65" s="353">
        <f>F41-F42+F59-F60+F61-F62+F63-F64</f>
        <v>8518</v>
      </c>
    </row>
    <row r="66" spans="2:6" ht="34.5" customHeight="1">
      <c r="B66" s="156"/>
      <c r="C66" s="157" t="s">
        <v>282</v>
      </c>
      <c r="D66" s="165">
        <v>1055</v>
      </c>
      <c r="E66" s="353"/>
      <c r="F66" s="265"/>
    </row>
    <row r="67" spans="2:6" ht="34.5" customHeight="1">
      <c r="B67" s="156" t="s">
        <v>283</v>
      </c>
      <c r="C67" s="157" t="s">
        <v>284</v>
      </c>
      <c r="D67" s="165">
        <v>1056</v>
      </c>
      <c r="E67" s="353"/>
      <c r="F67" s="265"/>
    </row>
    <row r="68" spans="2:6" ht="34.5" customHeight="1">
      <c r="B68" s="156" t="s">
        <v>285</v>
      </c>
      <c r="C68" s="157" t="s">
        <v>286</v>
      </c>
      <c r="D68" s="165">
        <v>1057</v>
      </c>
      <c r="E68" s="353"/>
      <c r="F68" s="265"/>
    </row>
    <row r="69" spans="2:6" ht="34.5" customHeight="1">
      <c r="B69" s="170"/>
      <c r="C69" s="171" t="s">
        <v>287</v>
      </c>
      <c r="D69" s="166">
        <v>1058</v>
      </c>
      <c r="E69" s="353">
        <f>E65-E66+E67-E68</f>
        <v>18253</v>
      </c>
      <c r="F69" s="353">
        <f>F65-F66+F67-F68</f>
        <v>8518</v>
      </c>
    </row>
    <row r="70" spans="2:6" ht="34.5" customHeight="1">
      <c r="B70" s="172"/>
      <c r="C70" s="173" t="s">
        <v>288</v>
      </c>
      <c r="D70" s="166">
        <v>1059</v>
      </c>
      <c r="E70" s="353"/>
      <c r="F70" s="265"/>
    </row>
    <row r="71" spans="2:6" ht="34.5" customHeight="1">
      <c r="B71" s="156"/>
      <c r="C71" s="174" t="s">
        <v>289</v>
      </c>
      <c r="D71" s="165"/>
      <c r="E71" s="353"/>
      <c r="F71" s="265"/>
    </row>
    <row r="72" spans="2:6" ht="34.5" customHeight="1">
      <c r="B72" s="156">
        <v>721</v>
      </c>
      <c r="C72" s="174" t="s">
        <v>290</v>
      </c>
      <c r="D72" s="165">
        <v>1060</v>
      </c>
      <c r="E72" s="353"/>
      <c r="F72" s="265"/>
    </row>
    <row r="73" spans="2:6" ht="34.5" customHeight="1">
      <c r="B73" s="156" t="s">
        <v>291</v>
      </c>
      <c r="C73" s="174" t="s">
        <v>292</v>
      </c>
      <c r="D73" s="165">
        <v>1061</v>
      </c>
      <c r="E73" s="353"/>
      <c r="F73" s="265"/>
    </row>
    <row r="74" spans="2:6" ht="34.5" customHeight="1">
      <c r="B74" s="156" t="s">
        <v>291</v>
      </c>
      <c r="C74" s="174" t="s">
        <v>293</v>
      </c>
      <c r="D74" s="165">
        <v>1062</v>
      </c>
      <c r="E74" s="353"/>
      <c r="F74" s="265"/>
    </row>
    <row r="75" spans="2:6" ht="34.5" customHeight="1">
      <c r="B75" s="156">
        <v>723</v>
      </c>
      <c r="C75" s="174" t="s">
        <v>294</v>
      </c>
      <c r="D75" s="165">
        <v>1063</v>
      </c>
      <c r="E75" s="353"/>
      <c r="F75" s="265"/>
    </row>
    <row r="76" spans="2:6" ht="34.5" customHeight="1">
      <c r="B76" s="170"/>
      <c r="C76" s="173" t="s">
        <v>584</v>
      </c>
      <c r="D76" s="166">
        <v>1064</v>
      </c>
      <c r="E76" s="353">
        <f>E69-E70-E72-E73+E74-E75</f>
        <v>18253</v>
      </c>
      <c r="F76" s="265">
        <f>F69-F70-F72-F73+F74-F75</f>
        <v>8518</v>
      </c>
    </row>
    <row r="77" spans="2:6" ht="34.5" customHeight="1">
      <c r="B77" s="172"/>
      <c r="C77" s="173" t="s">
        <v>585</v>
      </c>
      <c r="D77" s="166">
        <v>1065</v>
      </c>
      <c r="E77" s="353">
        <v>0</v>
      </c>
      <c r="F77" s="265">
        <v>0</v>
      </c>
    </row>
    <row r="78" spans="2:6" ht="34.5" customHeight="1">
      <c r="B78" s="175"/>
      <c r="C78" s="174" t="s">
        <v>295</v>
      </c>
      <c r="D78" s="165">
        <v>1066</v>
      </c>
      <c r="E78" s="745"/>
      <c r="F78" s="330"/>
    </row>
    <row r="79" spans="2:6" ht="34.5" customHeight="1">
      <c r="B79" s="175"/>
      <c r="C79" s="174" t="s">
        <v>296</v>
      </c>
      <c r="D79" s="165">
        <v>1067</v>
      </c>
      <c r="E79" s="745"/>
      <c r="F79" s="330"/>
    </row>
    <row r="80" spans="2:6" ht="34.5" customHeight="1">
      <c r="B80" s="175"/>
      <c r="C80" s="174" t="s">
        <v>586</v>
      </c>
      <c r="D80" s="165">
        <v>1068</v>
      </c>
      <c r="E80" s="745"/>
      <c r="F80" s="330"/>
    </row>
    <row r="81" spans="2:6" ht="34.5" customHeight="1">
      <c r="B81" s="175"/>
      <c r="C81" s="174" t="s">
        <v>587</v>
      </c>
      <c r="D81" s="165">
        <v>1069</v>
      </c>
      <c r="E81" s="746"/>
      <c r="F81" s="333"/>
    </row>
    <row r="82" spans="2:6" ht="34.5" customHeight="1">
      <c r="B82" s="175"/>
      <c r="C82" s="174" t="s">
        <v>588</v>
      </c>
      <c r="D82" s="165"/>
      <c r="E82" s="747"/>
      <c r="F82" s="330"/>
    </row>
    <row r="83" spans="2:6" ht="34.5" customHeight="1">
      <c r="B83" s="159"/>
      <c r="C83" s="158" t="s">
        <v>97</v>
      </c>
      <c r="D83" s="165">
        <v>1070</v>
      </c>
      <c r="E83" s="748"/>
      <c r="F83" s="336"/>
    </row>
    <row r="84" spans="2:6" ht="34.5" customHeight="1" thickBot="1">
      <c r="B84" s="160"/>
      <c r="C84" s="161" t="s">
        <v>297</v>
      </c>
      <c r="D84" s="167">
        <v>1071</v>
      </c>
      <c r="E84" s="749"/>
      <c r="F84" s="338"/>
    </row>
    <row r="85" ht="15.75">
      <c r="D85" s="162"/>
    </row>
  </sheetData>
  <sheetProtection/>
  <mergeCells count="6">
    <mergeCell ref="B4:F4"/>
    <mergeCell ref="B8:B9"/>
    <mergeCell ref="C8:C9"/>
    <mergeCell ref="D8:D9"/>
    <mergeCell ref="E8:E9"/>
    <mergeCell ref="F8:F9"/>
  </mergeCells>
  <printOptions/>
  <pageMargins left="0.31496062992125984" right="0.31496062992125984" top="0.7480314960629921" bottom="0.7480314960629921" header="0.31496062992125984" footer="0.31496062992125984"/>
  <pageSetup horizontalDpi="600" verticalDpi="600" orientation="portrait" paperSize="9" scale="50" r:id="rId1"/>
  <headerFooter>
    <oddFooter>&amp;C&amp;P</oddFooter>
  </headerFooter>
</worksheet>
</file>

<file path=xl/worksheets/sheet8.xml><?xml version="1.0" encoding="utf-8"?>
<worksheet xmlns="http://schemas.openxmlformats.org/spreadsheetml/2006/main" xmlns:r="http://schemas.openxmlformats.org/officeDocument/2006/relationships">
  <sheetPr>
    <tabColor rgb="FF00B0F0"/>
  </sheetPr>
  <dimension ref="C3:F59"/>
  <sheetViews>
    <sheetView showGridLines="0" zoomScale="60" zoomScaleNormal="60" zoomScalePageLayoutView="0" workbookViewId="0" topLeftCell="A15">
      <selection activeCell="U36" sqref="U36"/>
    </sheetView>
  </sheetViews>
  <sheetFormatPr defaultColWidth="9.140625" defaultRowHeight="12.75"/>
  <cols>
    <col min="1" max="2" width="9.140625" style="766" customWidth="1"/>
    <col min="3" max="3" width="98.00390625" style="766" customWidth="1"/>
    <col min="4" max="4" width="7.00390625" style="766" bestFit="1" customWidth="1"/>
    <col min="5" max="5" width="49.421875" style="766" customWidth="1"/>
    <col min="6" max="6" width="50.00390625" style="766" customWidth="1"/>
    <col min="7" max="16384" width="9.140625" style="766" customWidth="1"/>
  </cols>
  <sheetData>
    <row r="3" spans="3:6" ht="17.25" customHeight="1">
      <c r="C3" s="765"/>
      <c r="D3" s="765"/>
      <c r="E3" s="765"/>
      <c r="F3" s="508" t="s">
        <v>696</v>
      </c>
    </row>
    <row r="4" spans="3:6" s="767" customFormat="1" ht="24.75" customHeight="1">
      <c r="C4" s="1506" t="s">
        <v>51</v>
      </c>
      <c r="D4" s="1506"/>
      <c r="E4" s="1506"/>
      <c r="F4" s="1506"/>
    </row>
    <row r="5" spans="3:6" s="767" customFormat="1" ht="24.75" customHeight="1">
      <c r="C5" s="1507" t="s">
        <v>722</v>
      </c>
      <c r="D5" s="1507"/>
      <c r="E5" s="1507"/>
      <c r="F5" s="1507"/>
    </row>
    <row r="6" spans="3:6" s="768" customFormat="1" ht="16.5" thickBot="1">
      <c r="C6" s="13"/>
      <c r="D6" s="13"/>
      <c r="E6" s="130"/>
      <c r="F6" s="127" t="s">
        <v>614</v>
      </c>
    </row>
    <row r="7" spans="3:6" s="768" customFormat="1" ht="25.5" customHeight="1">
      <c r="C7" s="1502" t="s">
        <v>96</v>
      </c>
      <c r="D7" s="1500" t="s">
        <v>48</v>
      </c>
      <c r="E7" s="1504" t="s">
        <v>78</v>
      </c>
      <c r="F7" s="1505"/>
    </row>
    <row r="8" spans="3:6" s="768" customFormat="1" ht="39.75" customHeight="1" thickBot="1">
      <c r="C8" s="1503"/>
      <c r="D8" s="1501"/>
      <c r="E8" s="769" t="s">
        <v>720</v>
      </c>
      <c r="F8" s="770" t="s">
        <v>721</v>
      </c>
    </row>
    <row r="9" spans="3:6" s="768" customFormat="1" ht="30" customHeight="1">
      <c r="C9" s="771"/>
      <c r="D9" s="772"/>
      <c r="E9" s="773"/>
      <c r="F9" s="774"/>
    </row>
    <row r="10" spans="3:6" s="768" customFormat="1" ht="33.75" customHeight="1">
      <c r="C10" s="775" t="s">
        <v>199</v>
      </c>
      <c r="D10" s="776"/>
      <c r="E10" s="777"/>
      <c r="F10" s="778"/>
    </row>
    <row r="11" spans="3:6" s="768" customFormat="1" ht="33.75" customHeight="1">
      <c r="C11" s="775" t="s">
        <v>200</v>
      </c>
      <c r="D11" s="776">
        <v>3001</v>
      </c>
      <c r="E11" s="777">
        <f>E12+E13+E14</f>
        <v>67185</v>
      </c>
      <c r="F11" s="777">
        <f>F12+F13+F14</f>
        <v>62000</v>
      </c>
    </row>
    <row r="12" spans="3:6" s="768" customFormat="1" ht="33.75" customHeight="1">
      <c r="C12" s="779" t="s">
        <v>52</v>
      </c>
      <c r="D12" s="776">
        <v>3002</v>
      </c>
      <c r="E12" s="777"/>
      <c r="F12" s="778"/>
    </row>
    <row r="13" spans="3:6" s="768" customFormat="1" ht="33.75" customHeight="1">
      <c r="C13" s="779" t="s">
        <v>53</v>
      </c>
      <c r="D13" s="776">
        <v>3003</v>
      </c>
      <c r="E13" s="777"/>
      <c r="F13" s="778"/>
    </row>
    <row r="14" spans="3:6" s="768" customFormat="1" ht="33.75" customHeight="1">
      <c r="C14" s="779" t="s">
        <v>54</v>
      </c>
      <c r="D14" s="776">
        <v>3004</v>
      </c>
      <c r="E14" s="777">
        <v>67185</v>
      </c>
      <c r="F14" s="778">
        <v>62000</v>
      </c>
    </row>
    <row r="15" spans="3:6" s="768" customFormat="1" ht="33.75" customHeight="1">
      <c r="C15" s="775" t="s">
        <v>201</v>
      </c>
      <c r="D15" s="776">
        <v>3005</v>
      </c>
      <c r="E15" s="777">
        <f>E16+E17+E18+E19+E20</f>
        <v>59612</v>
      </c>
      <c r="F15" s="777">
        <f>F16+F17+F18+F19+F20</f>
        <v>79980</v>
      </c>
    </row>
    <row r="16" spans="3:6" s="768" customFormat="1" ht="33.75" customHeight="1">
      <c r="C16" s="779" t="s">
        <v>55</v>
      </c>
      <c r="D16" s="776">
        <v>3006</v>
      </c>
      <c r="E16" s="777">
        <v>37928</v>
      </c>
      <c r="F16" s="778">
        <v>59000</v>
      </c>
    </row>
    <row r="17" spans="3:6" ht="33.75" customHeight="1">
      <c r="C17" s="779" t="s">
        <v>202</v>
      </c>
      <c r="D17" s="776">
        <v>3007</v>
      </c>
      <c r="E17" s="777">
        <v>21684</v>
      </c>
      <c r="F17" s="778">
        <v>20980</v>
      </c>
    </row>
    <row r="18" spans="3:6" ht="33.75" customHeight="1">
      <c r="C18" s="779" t="s">
        <v>56</v>
      </c>
      <c r="D18" s="776">
        <v>3008</v>
      </c>
      <c r="E18" s="777"/>
      <c r="F18" s="778"/>
    </row>
    <row r="19" spans="3:6" ht="33.75" customHeight="1">
      <c r="C19" s="779" t="s">
        <v>57</v>
      </c>
      <c r="D19" s="776">
        <v>3009</v>
      </c>
      <c r="E19" s="777"/>
      <c r="F19" s="778"/>
    </row>
    <row r="20" spans="3:6" ht="33.75" customHeight="1">
      <c r="C20" s="779" t="s">
        <v>203</v>
      </c>
      <c r="D20" s="776">
        <v>3010</v>
      </c>
      <c r="E20" s="777"/>
      <c r="F20" s="778"/>
    </row>
    <row r="21" spans="3:6" ht="33.75" customHeight="1">
      <c r="C21" s="775" t="s">
        <v>204</v>
      </c>
      <c r="D21" s="776">
        <v>3011</v>
      </c>
      <c r="E21" s="777">
        <f>E11+E15</f>
        <v>126797</v>
      </c>
      <c r="F21" s="777">
        <f>F11+F15</f>
        <v>141980</v>
      </c>
    </row>
    <row r="22" spans="3:6" ht="33.75" customHeight="1">
      <c r="C22" s="775" t="s">
        <v>205</v>
      </c>
      <c r="D22" s="776">
        <v>3012</v>
      </c>
      <c r="E22" s="777">
        <f>E15-E11</f>
        <v>-7573</v>
      </c>
      <c r="F22" s="777">
        <f>F15-F11</f>
        <v>17980</v>
      </c>
    </row>
    <row r="23" spans="3:6" ht="33.75" customHeight="1">
      <c r="C23" s="775" t="s">
        <v>32</v>
      </c>
      <c r="D23" s="776"/>
      <c r="E23" s="777"/>
      <c r="F23" s="778"/>
    </row>
    <row r="24" spans="3:6" ht="33.75" customHeight="1">
      <c r="C24" s="775" t="s">
        <v>206</v>
      </c>
      <c r="D24" s="776">
        <v>3013</v>
      </c>
      <c r="E24" s="777">
        <f>E25+E26+E27+E28+E29</f>
        <v>96</v>
      </c>
      <c r="F24" s="777">
        <f>F25+F26+F27+F28+F29</f>
        <v>0</v>
      </c>
    </row>
    <row r="25" spans="3:6" ht="33.75" customHeight="1">
      <c r="C25" s="779" t="s">
        <v>33</v>
      </c>
      <c r="D25" s="776">
        <v>3014</v>
      </c>
      <c r="E25" s="777"/>
      <c r="F25" s="778"/>
    </row>
    <row r="26" spans="3:6" ht="33.75" customHeight="1">
      <c r="C26" s="779" t="s">
        <v>207</v>
      </c>
      <c r="D26" s="776">
        <v>3015</v>
      </c>
      <c r="E26" s="777">
        <v>96</v>
      </c>
      <c r="F26" s="778"/>
    </row>
    <row r="27" spans="3:6" ht="33.75" customHeight="1">
      <c r="C27" s="779" t="s">
        <v>34</v>
      </c>
      <c r="D27" s="776">
        <v>3016</v>
      </c>
      <c r="E27" s="777"/>
      <c r="F27" s="778"/>
    </row>
    <row r="28" spans="3:6" ht="33.75" customHeight="1">
      <c r="C28" s="779" t="s">
        <v>35</v>
      </c>
      <c r="D28" s="776">
        <v>3017</v>
      </c>
      <c r="E28" s="777"/>
      <c r="F28" s="778"/>
    </row>
    <row r="29" spans="3:6" ht="33.75" customHeight="1">
      <c r="C29" s="779" t="s">
        <v>36</v>
      </c>
      <c r="D29" s="776">
        <v>3018</v>
      </c>
      <c r="E29" s="777"/>
      <c r="F29" s="778"/>
    </row>
    <row r="30" spans="3:6" ht="33.75" customHeight="1">
      <c r="C30" s="775" t="s">
        <v>208</v>
      </c>
      <c r="D30" s="776">
        <v>3019</v>
      </c>
      <c r="E30" s="777">
        <f>E31+E32+E33</f>
        <v>7573</v>
      </c>
      <c r="F30" s="777">
        <f>F31+F32+F33</f>
        <v>3000</v>
      </c>
    </row>
    <row r="31" spans="3:6" ht="33.75" customHeight="1">
      <c r="C31" s="779" t="s">
        <v>37</v>
      </c>
      <c r="D31" s="776">
        <v>3020</v>
      </c>
      <c r="E31" s="777"/>
      <c r="F31" s="778"/>
    </row>
    <row r="32" spans="3:6" ht="33.75" customHeight="1">
      <c r="C32" s="779" t="s">
        <v>209</v>
      </c>
      <c r="D32" s="776">
        <v>3021</v>
      </c>
      <c r="E32" s="777">
        <v>7573</v>
      </c>
      <c r="F32" s="778">
        <v>3000</v>
      </c>
    </row>
    <row r="33" spans="3:6" ht="33.75" customHeight="1">
      <c r="C33" s="779" t="s">
        <v>38</v>
      </c>
      <c r="D33" s="776">
        <v>3022</v>
      </c>
      <c r="E33" s="777"/>
      <c r="F33" s="778"/>
    </row>
    <row r="34" spans="3:6" ht="33.75" customHeight="1">
      <c r="C34" s="775" t="s">
        <v>210</v>
      </c>
      <c r="D34" s="776">
        <v>3023</v>
      </c>
      <c r="E34" s="777"/>
      <c r="F34" s="777"/>
    </row>
    <row r="35" spans="3:6" ht="33.75" customHeight="1">
      <c r="C35" s="775" t="s">
        <v>211</v>
      </c>
      <c r="D35" s="776">
        <v>3024</v>
      </c>
      <c r="E35" s="777">
        <f>E25-E31</f>
        <v>0</v>
      </c>
      <c r="F35" s="777">
        <f>F25-F31</f>
        <v>0</v>
      </c>
    </row>
    <row r="36" spans="3:6" ht="33.75" customHeight="1">
      <c r="C36" s="775" t="s">
        <v>39</v>
      </c>
      <c r="D36" s="776"/>
      <c r="E36" s="777"/>
      <c r="F36" s="778"/>
    </row>
    <row r="37" spans="3:6" ht="33.75" customHeight="1">
      <c r="C37" s="775" t="s">
        <v>212</v>
      </c>
      <c r="D37" s="776">
        <v>3025</v>
      </c>
      <c r="E37" s="777"/>
      <c r="F37" s="778"/>
    </row>
    <row r="38" spans="3:6" ht="33.75" customHeight="1">
      <c r="C38" s="779" t="s">
        <v>40</v>
      </c>
      <c r="D38" s="776">
        <v>3026</v>
      </c>
      <c r="E38" s="777"/>
      <c r="F38" s="778"/>
    </row>
    <row r="39" spans="3:6" ht="33.75" customHeight="1">
      <c r="C39" s="779" t="s">
        <v>131</v>
      </c>
      <c r="D39" s="776">
        <v>3027</v>
      </c>
      <c r="E39" s="777"/>
      <c r="F39" s="778"/>
    </row>
    <row r="40" spans="3:6" ht="33.75" customHeight="1">
      <c r="C40" s="779" t="s">
        <v>132</v>
      </c>
      <c r="D40" s="776">
        <v>3028</v>
      </c>
      <c r="E40" s="777"/>
      <c r="F40" s="778"/>
    </row>
    <row r="41" spans="3:6" ht="33.75" customHeight="1">
      <c r="C41" s="779" t="s">
        <v>133</v>
      </c>
      <c r="D41" s="776">
        <v>3029</v>
      </c>
      <c r="E41" s="777"/>
      <c r="F41" s="778"/>
    </row>
    <row r="42" spans="3:6" ht="33.75" customHeight="1">
      <c r="C42" s="779" t="s">
        <v>134</v>
      </c>
      <c r="D42" s="776">
        <v>3030</v>
      </c>
      <c r="E42" s="777"/>
      <c r="F42" s="778"/>
    </row>
    <row r="43" spans="3:6" ht="33.75" customHeight="1">
      <c r="C43" s="775" t="s">
        <v>213</v>
      </c>
      <c r="D43" s="776">
        <v>3031</v>
      </c>
      <c r="E43" s="777"/>
      <c r="F43" s="778"/>
    </row>
    <row r="44" spans="3:6" ht="33.75" customHeight="1">
      <c r="C44" s="779" t="s">
        <v>41</v>
      </c>
      <c r="D44" s="776">
        <v>3032</v>
      </c>
      <c r="E44" s="777"/>
      <c r="F44" s="778"/>
    </row>
    <row r="45" spans="3:6" ht="33.75" customHeight="1">
      <c r="C45" s="779" t="s">
        <v>214</v>
      </c>
      <c r="D45" s="776">
        <v>3033</v>
      </c>
      <c r="E45" s="777"/>
      <c r="F45" s="778"/>
    </row>
    <row r="46" spans="3:6" ht="33.75" customHeight="1">
      <c r="C46" s="779" t="s">
        <v>215</v>
      </c>
      <c r="D46" s="776">
        <v>3034</v>
      </c>
      <c r="E46" s="777"/>
      <c r="F46" s="778"/>
    </row>
    <row r="47" spans="3:6" ht="33.75" customHeight="1">
      <c r="C47" s="779" t="s">
        <v>216</v>
      </c>
      <c r="D47" s="776">
        <v>3035</v>
      </c>
      <c r="E47" s="777"/>
      <c r="F47" s="778"/>
    </row>
    <row r="48" spans="3:6" ht="33.75" customHeight="1">
      <c r="C48" s="779" t="s">
        <v>217</v>
      </c>
      <c r="D48" s="776">
        <v>3036</v>
      </c>
      <c r="E48" s="777"/>
      <c r="F48" s="778"/>
    </row>
    <row r="49" spans="3:6" ht="33.75" customHeight="1">
      <c r="C49" s="779" t="s">
        <v>218</v>
      </c>
      <c r="D49" s="776">
        <v>3037</v>
      </c>
      <c r="E49" s="777"/>
      <c r="F49" s="778"/>
    </row>
    <row r="50" spans="3:6" ht="33.75" customHeight="1">
      <c r="C50" s="775" t="s">
        <v>219</v>
      </c>
      <c r="D50" s="776">
        <v>3038</v>
      </c>
      <c r="E50" s="777"/>
      <c r="F50" s="778"/>
    </row>
    <row r="51" spans="3:6" ht="33.75" customHeight="1">
      <c r="C51" s="775" t="s">
        <v>220</v>
      </c>
      <c r="D51" s="776">
        <v>3039</v>
      </c>
      <c r="E51" s="777"/>
      <c r="F51" s="778"/>
    </row>
    <row r="52" spans="3:6" ht="33.75" customHeight="1">
      <c r="C52" s="775" t="s">
        <v>576</v>
      </c>
      <c r="D52" s="776">
        <v>3040</v>
      </c>
      <c r="E52" s="777">
        <f>E11+E24+E37</f>
        <v>67281</v>
      </c>
      <c r="F52" s="777">
        <f>F11+F24+F37</f>
        <v>62000</v>
      </c>
    </row>
    <row r="53" spans="3:6" ht="33.75" customHeight="1">
      <c r="C53" s="775" t="s">
        <v>577</v>
      </c>
      <c r="D53" s="776">
        <v>3041</v>
      </c>
      <c r="E53" s="777">
        <f>E43+E15+E30</f>
        <v>67185</v>
      </c>
      <c r="F53" s="777">
        <f>F43+F15+F30</f>
        <v>82980</v>
      </c>
    </row>
    <row r="54" spans="3:6" ht="33.75" customHeight="1">
      <c r="C54" s="775" t="s">
        <v>578</v>
      </c>
      <c r="D54" s="776">
        <v>3042</v>
      </c>
      <c r="E54" s="777">
        <f>E52-E53</f>
        <v>96</v>
      </c>
      <c r="F54" s="778"/>
    </row>
    <row r="55" spans="3:6" ht="33.75" customHeight="1">
      <c r="C55" s="775" t="s">
        <v>579</v>
      </c>
      <c r="D55" s="776">
        <v>3043</v>
      </c>
      <c r="E55" s="777">
        <f>E53-E52</f>
        <v>-96</v>
      </c>
      <c r="F55" s="777">
        <f>F53-F52</f>
        <v>20980</v>
      </c>
    </row>
    <row r="56" spans="3:6" ht="33.75" customHeight="1">
      <c r="C56" s="775" t="s">
        <v>221</v>
      </c>
      <c r="D56" s="776">
        <v>3044</v>
      </c>
      <c r="E56" s="780">
        <v>101</v>
      </c>
      <c r="F56" s="781">
        <v>80</v>
      </c>
    </row>
    <row r="57" spans="3:6" ht="33.75" customHeight="1">
      <c r="C57" s="775" t="s">
        <v>222</v>
      </c>
      <c r="D57" s="776">
        <v>3045</v>
      </c>
      <c r="E57" s="780"/>
      <c r="F57" s="781"/>
    </row>
    <row r="58" spans="3:6" ht="33.75" customHeight="1">
      <c r="C58" s="775" t="s">
        <v>135</v>
      </c>
      <c r="D58" s="776">
        <v>3046</v>
      </c>
      <c r="E58" s="780"/>
      <c r="F58" s="781"/>
    </row>
    <row r="59" spans="3:6" ht="33.75" customHeight="1" thickBot="1">
      <c r="C59" s="782" t="s">
        <v>580</v>
      </c>
      <c r="D59" s="783">
        <v>3047</v>
      </c>
      <c r="E59" s="784">
        <f>E54-E55+E56+E57-E58</f>
        <v>293</v>
      </c>
      <c r="F59" s="784">
        <v>80</v>
      </c>
    </row>
  </sheetData>
  <sheetProtection/>
  <mergeCells count="5">
    <mergeCell ref="D7:D8"/>
    <mergeCell ref="C7:C8"/>
    <mergeCell ref="E7:F7"/>
    <mergeCell ref="C4:F4"/>
    <mergeCell ref="C5:F5"/>
  </mergeCells>
  <printOptions/>
  <pageMargins left="0.9448818897637796" right="0.35433070866141736" top="0.3937007874015748" bottom="0.3937007874015748" header="0.5118110236220472" footer="0.5118110236220472"/>
  <pageSetup horizontalDpi="600" verticalDpi="600" orientation="portrait" scale="40" r:id="rId1"/>
</worksheet>
</file>

<file path=xl/worksheets/sheet9.xml><?xml version="1.0" encoding="utf-8"?>
<worksheet xmlns="http://schemas.openxmlformats.org/spreadsheetml/2006/main" xmlns:r="http://schemas.openxmlformats.org/officeDocument/2006/relationships">
  <sheetPr>
    <tabColor rgb="FFFF0000"/>
  </sheetPr>
  <dimension ref="A1:J50"/>
  <sheetViews>
    <sheetView showGridLines="0" workbookViewId="0" topLeftCell="A1">
      <selection activeCell="J25" sqref="J25"/>
    </sheetView>
  </sheetViews>
  <sheetFormatPr defaultColWidth="9.140625" defaultRowHeight="12.75"/>
  <cols>
    <col min="1" max="1" width="41.421875" style="0" customWidth="1"/>
    <col min="2" max="2" width="20.8515625" style="0" customWidth="1"/>
    <col min="3" max="6" width="13.28125" style="0" customWidth="1"/>
  </cols>
  <sheetData>
    <row r="1" spans="1:6" ht="15">
      <c r="A1" s="33"/>
      <c r="B1" s="33"/>
      <c r="C1" s="33"/>
      <c r="D1" s="33"/>
      <c r="E1" s="1511" t="s">
        <v>723</v>
      </c>
      <c r="F1" s="1511"/>
    </row>
    <row r="2" spans="1:6" ht="15">
      <c r="A2" s="33"/>
      <c r="B2" s="33"/>
      <c r="C2" s="33"/>
      <c r="D2" s="33"/>
      <c r="E2" s="380"/>
      <c r="F2" s="78"/>
    </row>
    <row r="3" spans="1:6" ht="18.75">
      <c r="A3" s="1512" t="s">
        <v>703</v>
      </c>
      <c r="B3" s="1512"/>
      <c r="C3" s="1512"/>
      <c r="D3" s="1512"/>
      <c r="E3" s="1512"/>
      <c r="F3" s="1512"/>
    </row>
    <row r="4" spans="1:6" ht="12.75">
      <c r="A4" s="78"/>
      <c r="B4" s="78"/>
      <c r="C4" s="78"/>
      <c r="D4" s="78"/>
      <c r="E4" s="78"/>
      <c r="F4" s="78"/>
    </row>
    <row r="5" spans="1:6" ht="12.75">
      <c r="A5" s="507"/>
      <c r="B5" s="507"/>
      <c r="C5" s="78"/>
      <c r="D5" s="78"/>
      <c r="E5" s="78"/>
      <c r="F5" s="512" t="s">
        <v>514</v>
      </c>
    </row>
    <row r="6" spans="1:6" ht="30.75" customHeight="1" thickBot="1">
      <c r="A6" s="513"/>
      <c r="B6" s="514"/>
      <c r="C6" s="374" t="s">
        <v>746</v>
      </c>
      <c r="D6" s="374" t="s">
        <v>812</v>
      </c>
      <c r="E6" s="374" t="s">
        <v>748</v>
      </c>
      <c r="F6" s="375" t="s">
        <v>813</v>
      </c>
    </row>
    <row r="7" spans="1:6" ht="16.5" thickTop="1">
      <c r="A7" s="376" t="s">
        <v>724</v>
      </c>
      <c r="B7" s="537" t="s">
        <v>525</v>
      </c>
      <c r="C7" s="515"/>
      <c r="D7" s="515"/>
      <c r="E7" s="515"/>
      <c r="F7" s="516"/>
    </row>
    <row r="8" spans="1:6" ht="16.5" thickBot="1">
      <c r="A8" s="517"/>
      <c r="B8" s="538" t="s">
        <v>526</v>
      </c>
      <c r="C8" s="518"/>
      <c r="D8" s="518"/>
      <c r="E8" s="518"/>
      <c r="F8" s="519" t="s">
        <v>527</v>
      </c>
    </row>
    <row r="9" spans="1:6" ht="15">
      <c r="A9" s="520"/>
      <c r="B9" s="521" t="s">
        <v>725</v>
      </c>
      <c r="C9" s="522">
        <f>_xlfn.IFERROR(C8/C7-1,0)</f>
        <v>0</v>
      </c>
      <c r="D9" s="522">
        <f>_xlfn.IFERROR(D8/D7-1,0)</f>
        <v>0</v>
      </c>
      <c r="E9" s="522">
        <f>_xlfn.IFERROR(E8/E7-1,0)</f>
        <v>0</v>
      </c>
      <c r="F9" s="523" t="s">
        <v>527</v>
      </c>
    </row>
    <row r="10" spans="1:6" ht="15.75" thickBot="1">
      <c r="A10" s="1508" t="s">
        <v>726</v>
      </c>
      <c r="B10" s="1509"/>
      <c r="C10" s="524" t="s">
        <v>527</v>
      </c>
      <c r="D10" s="525">
        <f>_xlfn.IFERROR(D8/C8-1,0)</f>
        <v>0</v>
      </c>
      <c r="E10" s="525">
        <f>_xlfn.IFERROR(E8/D8-1,0)</f>
        <v>0</v>
      </c>
      <c r="F10" s="525">
        <f>_xlfn.IFERROR(F7/E8-1,0)</f>
        <v>0</v>
      </c>
    </row>
    <row r="11" spans="1:6" ht="16.5" thickTop="1">
      <c r="A11" s="376" t="s">
        <v>727</v>
      </c>
      <c r="B11" s="537" t="s">
        <v>525</v>
      </c>
      <c r="C11" s="515"/>
      <c r="D11" s="515"/>
      <c r="E11" s="515"/>
      <c r="F11" s="515"/>
    </row>
    <row r="12" spans="1:10" ht="16.5" thickBot="1">
      <c r="A12" s="517"/>
      <c r="B12" s="538" t="s">
        <v>526</v>
      </c>
      <c r="C12" s="515"/>
      <c r="D12" s="515"/>
      <c r="E12" s="515"/>
      <c r="F12" s="519" t="s">
        <v>527</v>
      </c>
      <c r="J12" s="373"/>
    </row>
    <row r="13" spans="1:6" ht="15">
      <c r="A13" s="520"/>
      <c r="B13" s="521" t="s">
        <v>725</v>
      </c>
      <c r="C13" s="526">
        <f>_xlfn.IFERROR(C12/C11-1,0)</f>
        <v>0</v>
      </c>
      <c r="D13" s="522">
        <f>_xlfn.IFERROR(D12/D11-1,0)</f>
        <v>0</v>
      </c>
      <c r="E13" s="522">
        <f>_xlfn.IFERROR(E12/E11-1,0)</f>
        <v>0</v>
      </c>
      <c r="F13" s="523" t="s">
        <v>527</v>
      </c>
    </row>
    <row r="14" spans="1:10" ht="15.75" thickBot="1">
      <c r="A14" s="1508" t="s">
        <v>726</v>
      </c>
      <c r="B14" s="1509"/>
      <c r="C14" s="524" t="s">
        <v>527</v>
      </c>
      <c r="D14" s="525">
        <f>_xlfn.IFERROR(D12/C12-1,0)</f>
        <v>0</v>
      </c>
      <c r="E14" s="525">
        <f>_xlfn.IFERROR(E12/D12-1,0)</f>
        <v>0</v>
      </c>
      <c r="F14" s="525">
        <f>_xlfn.IFERROR(F11/E12-1,0)</f>
        <v>0</v>
      </c>
      <c r="J14" s="373"/>
    </row>
    <row r="15" spans="1:6" ht="16.5" thickTop="1">
      <c r="A15" s="376" t="s">
        <v>524</v>
      </c>
      <c r="B15" s="537" t="s">
        <v>525</v>
      </c>
      <c r="C15" s="515"/>
      <c r="D15" s="515"/>
      <c r="E15" s="515"/>
      <c r="F15" s="515"/>
    </row>
    <row r="16" spans="1:6" ht="16.5" thickBot="1">
      <c r="A16" s="517"/>
      <c r="B16" s="538" t="s">
        <v>526</v>
      </c>
      <c r="C16" s="527"/>
      <c r="D16" s="527"/>
      <c r="E16" s="527"/>
      <c r="F16" s="519" t="s">
        <v>527</v>
      </c>
    </row>
    <row r="17" spans="1:6" ht="15">
      <c r="A17" s="520"/>
      <c r="B17" s="521" t="s">
        <v>725</v>
      </c>
      <c r="C17" s="522">
        <f>_xlfn.IFERROR(C16/C15-1,0)</f>
        <v>0</v>
      </c>
      <c r="D17" s="522">
        <f>_xlfn.IFERROR(D16/D15-1,0)</f>
        <v>0</v>
      </c>
      <c r="E17" s="522">
        <f>_xlfn.IFERROR(E16/E15-1,0)</f>
        <v>0</v>
      </c>
      <c r="F17" s="523" t="s">
        <v>527</v>
      </c>
    </row>
    <row r="18" spans="1:10" ht="15.75" thickBot="1">
      <c r="A18" s="1508" t="s">
        <v>726</v>
      </c>
      <c r="B18" s="1509"/>
      <c r="C18" s="524" t="s">
        <v>527</v>
      </c>
      <c r="D18" s="525">
        <f>_xlfn.IFERROR(D16/C16-1,0)</f>
        <v>0</v>
      </c>
      <c r="E18" s="525">
        <f>_xlfn.IFERROR(E16/D16-1,0)</f>
        <v>0</v>
      </c>
      <c r="F18" s="528">
        <f>_xlfn.IFERROR(F15/E16-1,0)</f>
        <v>0</v>
      </c>
      <c r="J18" s="373"/>
    </row>
    <row r="19" spans="1:6" ht="16.5" thickTop="1">
      <c r="A19" s="376" t="s">
        <v>528</v>
      </c>
      <c r="B19" s="537" t="s">
        <v>525</v>
      </c>
      <c r="C19" s="515"/>
      <c r="D19" s="515"/>
      <c r="E19" s="515"/>
      <c r="F19" s="515"/>
    </row>
    <row r="20" spans="1:6" ht="16.5" thickBot="1">
      <c r="A20" s="517"/>
      <c r="B20" s="538" t="s">
        <v>526</v>
      </c>
      <c r="C20" s="527"/>
      <c r="D20" s="527"/>
      <c r="E20" s="527"/>
      <c r="F20" s="519" t="s">
        <v>527</v>
      </c>
    </row>
    <row r="21" spans="1:6" ht="15">
      <c r="A21" s="520"/>
      <c r="B21" s="521" t="s">
        <v>725</v>
      </c>
      <c r="C21" s="522">
        <f>_xlfn.IFERROR(C20/C19-1,0)</f>
        <v>0</v>
      </c>
      <c r="D21" s="522">
        <f>_xlfn.IFERROR(D20/D19-1,0)</f>
        <v>0</v>
      </c>
      <c r="E21" s="522">
        <f>_xlfn.IFERROR(E20/E19-1,0)</f>
        <v>0</v>
      </c>
      <c r="F21" s="523" t="s">
        <v>527</v>
      </c>
    </row>
    <row r="22" spans="1:6" ht="15.75" thickBot="1">
      <c r="A22" s="1508" t="s">
        <v>726</v>
      </c>
      <c r="B22" s="1509"/>
      <c r="C22" s="524" t="s">
        <v>527</v>
      </c>
      <c r="D22" s="525">
        <f>_xlfn.IFERROR(D20/C20-1,0)</f>
        <v>0</v>
      </c>
      <c r="E22" s="525">
        <f>_xlfn.IFERROR(E20/D20-1,0)</f>
        <v>0</v>
      </c>
      <c r="F22" s="525">
        <f>_xlfn.IFERROR(F19/E20-1,0)</f>
        <v>0</v>
      </c>
    </row>
    <row r="23" spans="1:6" ht="16.5" thickTop="1">
      <c r="A23" s="376" t="s">
        <v>529</v>
      </c>
      <c r="B23" s="537" t="s">
        <v>525</v>
      </c>
      <c r="C23" s="529">
        <f>C15-C19</f>
        <v>0</v>
      </c>
      <c r="D23" s="529">
        <f>D15-D19</f>
        <v>0</v>
      </c>
      <c r="E23" s="529">
        <f>E15-E19</f>
        <v>0</v>
      </c>
      <c r="F23" s="529">
        <f>F15-F19</f>
        <v>0</v>
      </c>
    </row>
    <row r="24" spans="1:6" ht="16.5" thickBot="1">
      <c r="A24" s="517"/>
      <c r="B24" s="538" t="s">
        <v>526</v>
      </c>
      <c r="C24" s="530">
        <f>C16-C20</f>
        <v>0</v>
      </c>
      <c r="D24" s="530">
        <f>D16-D20</f>
        <v>0</v>
      </c>
      <c r="E24" s="530">
        <f>E16-E20</f>
        <v>0</v>
      </c>
      <c r="F24" s="519" t="s">
        <v>527</v>
      </c>
    </row>
    <row r="25" spans="1:6" ht="15">
      <c r="A25" s="520"/>
      <c r="B25" s="521" t="s">
        <v>725</v>
      </c>
      <c r="C25" s="522">
        <f>_xlfn.IFERROR(C24/C23-1,0)</f>
        <v>0</v>
      </c>
      <c r="D25" s="522">
        <f>_xlfn.IFERROR(D24/D23-1,0)</f>
        <v>0</v>
      </c>
      <c r="E25" s="522">
        <f>_xlfn.IFERROR(E24/E23-1,0)</f>
        <v>0</v>
      </c>
      <c r="F25" s="523" t="s">
        <v>527</v>
      </c>
    </row>
    <row r="26" spans="1:6" ht="15.75" thickBot="1">
      <c r="A26" s="1508" t="s">
        <v>726</v>
      </c>
      <c r="B26" s="1509"/>
      <c r="C26" s="524" t="s">
        <v>527</v>
      </c>
      <c r="D26" s="525">
        <f>_xlfn.IFERROR(D24/C24-1,0)</f>
        <v>0</v>
      </c>
      <c r="E26" s="525">
        <f>_xlfn.IFERROR(E24/D24-1,0)</f>
        <v>0</v>
      </c>
      <c r="F26" s="528">
        <f>_xlfn.IFERROR(F23/E24-1,0)</f>
        <v>0</v>
      </c>
    </row>
    <row r="27" spans="1:6" ht="16.5" thickTop="1">
      <c r="A27" s="377" t="s">
        <v>530</v>
      </c>
      <c r="B27" s="537" t="s">
        <v>525</v>
      </c>
      <c r="C27" s="515"/>
      <c r="D27" s="515"/>
      <c r="E27" s="515"/>
      <c r="F27" s="515"/>
    </row>
    <row r="28" spans="1:6" ht="16.5" thickBot="1">
      <c r="A28" s="517"/>
      <c r="B28" s="538" t="s">
        <v>526</v>
      </c>
      <c r="C28" s="527"/>
      <c r="D28" s="527"/>
      <c r="E28" s="527"/>
      <c r="F28" s="519" t="s">
        <v>527</v>
      </c>
    </row>
    <row r="29" spans="1:6" ht="15">
      <c r="A29" s="520"/>
      <c r="B29" s="521" t="s">
        <v>725</v>
      </c>
      <c r="C29" s="522">
        <f>_xlfn.IFERROR(C28/C27-1,0)</f>
        <v>0</v>
      </c>
      <c r="D29" s="522">
        <f>_xlfn.IFERROR(D28/D27-1,0)</f>
        <v>0</v>
      </c>
      <c r="E29" s="522">
        <f>_xlfn.IFERROR(E28/E27-1,0)</f>
        <v>0</v>
      </c>
      <c r="F29" s="523" t="s">
        <v>527</v>
      </c>
    </row>
    <row r="30" spans="1:6" ht="15.75" thickBot="1">
      <c r="A30" s="1508" t="s">
        <v>726</v>
      </c>
      <c r="B30" s="1509"/>
      <c r="C30" s="524" t="s">
        <v>527</v>
      </c>
      <c r="D30" s="525">
        <f>_xlfn.IFERROR(D28/C28-1,0)</f>
        <v>0</v>
      </c>
      <c r="E30" s="525">
        <f>_xlfn.IFERROR(E28/D28-1,0)</f>
        <v>0</v>
      </c>
      <c r="F30" s="525">
        <f>_xlfn.IFERROR(F27/E28-1,0)</f>
        <v>0</v>
      </c>
    </row>
    <row r="31" spans="1:6" ht="9" customHeight="1" thickBot="1" thickTop="1">
      <c r="A31" s="531"/>
      <c r="B31" s="532"/>
      <c r="C31" s="533"/>
      <c r="D31" s="534"/>
      <c r="E31" s="534"/>
      <c r="F31" s="535"/>
    </row>
    <row r="32" spans="1:6" ht="16.5" thickTop="1">
      <c r="A32" s="376" t="s">
        <v>531</v>
      </c>
      <c r="B32" s="537" t="s">
        <v>525</v>
      </c>
      <c r="C32" s="515"/>
      <c r="D32" s="515"/>
      <c r="E32" s="515"/>
      <c r="F32" s="516"/>
    </row>
    <row r="33" spans="1:6" ht="16.5" thickBot="1">
      <c r="A33" s="517"/>
      <c r="B33" s="538" t="s">
        <v>526</v>
      </c>
      <c r="C33" s="527"/>
      <c r="D33" s="527"/>
      <c r="E33" s="527"/>
      <c r="F33" s="536" t="s">
        <v>527</v>
      </c>
    </row>
    <row r="34" spans="1:6" ht="15">
      <c r="A34" s="520"/>
      <c r="B34" s="521" t="s">
        <v>725</v>
      </c>
      <c r="C34" s="522">
        <f>_xlfn.IFERROR(C33/C32-1,0)</f>
        <v>0</v>
      </c>
      <c r="D34" s="522">
        <f>_xlfn.IFERROR(D33/D32-1,0)</f>
        <v>0</v>
      </c>
      <c r="E34" s="522">
        <f>_xlfn.IFERROR(E33/E32-1,0)</f>
        <v>0</v>
      </c>
      <c r="F34" s="523" t="s">
        <v>527</v>
      </c>
    </row>
    <row r="35" spans="1:6" ht="15.75" thickBot="1">
      <c r="A35" s="1508" t="s">
        <v>726</v>
      </c>
      <c r="B35" s="1509"/>
      <c r="C35" s="524" t="s">
        <v>527</v>
      </c>
      <c r="D35" s="525">
        <f>_xlfn.IFERROR(D33/C33-1,0)</f>
        <v>0</v>
      </c>
      <c r="E35" s="525">
        <f>_xlfn.IFERROR(E33/D33-1,0)</f>
        <v>0</v>
      </c>
      <c r="F35" s="525">
        <f>_xlfn.IFERROR(F32/E33-1,0)</f>
        <v>0</v>
      </c>
    </row>
    <row r="36" spans="1:6" ht="16.5" thickTop="1">
      <c r="A36" s="376" t="s">
        <v>532</v>
      </c>
      <c r="B36" s="537" t="s">
        <v>525</v>
      </c>
      <c r="C36" s="515"/>
      <c r="D36" s="515"/>
      <c r="E36" s="515"/>
      <c r="F36" s="516"/>
    </row>
    <row r="37" spans="1:6" ht="16.5" thickBot="1">
      <c r="A37" s="517"/>
      <c r="B37" s="538" t="s">
        <v>526</v>
      </c>
      <c r="C37" s="527"/>
      <c r="D37" s="527"/>
      <c r="E37" s="527"/>
      <c r="F37" s="536" t="s">
        <v>527</v>
      </c>
    </row>
    <row r="38" spans="1:6" ht="15">
      <c r="A38" s="520"/>
      <c r="B38" s="521" t="s">
        <v>725</v>
      </c>
      <c r="C38" s="522">
        <f>_xlfn.IFERROR(C37/C36-1,0)</f>
        <v>0</v>
      </c>
      <c r="D38" s="522">
        <f>_xlfn.IFERROR(D37/D36-1,0)</f>
        <v>0</v>
      </c>
      <c r="E38" s="522">
        <f>_xlfn.IFERROR(E37/E36-1,0)</f>
        <v>0</v>
      </c>
      <c r="F38" s="523" t="s">
        <v>527</v>
      </c>
    </row>
    <row r="39" spans="1:6" ht="15.75" thickBot="1">
      <c r="A39" s="1508" t="s">
        <v>726</v>
      </c>
      <c r="B39" s="1509"/>
      <c r="C39" s="524" t="s">
        <v>527</v>
      </c>
      <c r="D39" s="525">
        <f>_xlfn.IFERROR(D37/C37-1,0)</f>
        <v>0</v>
      </c>
      <c r="E39" s="525">
        <f>_xlfn.IFERROR(E37/D37-1,0)</f>
        <v>0</v>
      </c>
      <c r="F39" s="528">
        <f>_xlfn.IFERROR(F36/E37-1,0)</f>
        <v>0</v>
      </c>
    </row>
    <row r="40" spans="1:6" ht="9" customHeight="1" thickBot="1" thickTop="1">
      <c r="A40" s="531"/>
      <c r="B40" s="532"/>
      <c r="C40" s="533"/>
      <c r="D40" s="534"/>
      <c r="E40" s="534"/>
      <c r="F40" s="535"/>
    </row>
    <row r="41" spans="1:6" ht="16.5" thickTop="1">
      <c r="A41" s="376" t="s">
        <v>728</v>
      </c>
      <c r="B41" s="537" t="s">
        <v>525</v>
      </c>
      <c r="C41" s="515"/>
      <c r="D41" s="515"/>
      <c r="E41" s="515"/>
      <c r="F41" s="516"/>
    </row>
    <row r="42" spans="1:6" ht="16.5" thickBot="1">
      <c r="A42" s="517"/>
      <c r="B42" s="538" t="s">
        <v>526</v>
      </c>
      <c r="C42" s="527"/>
      <c r="D42" s="527"/>
      <c r="E42" s="527"/>
      <c r="F42" s="536" t="s">
        <v>527</v>
      </c>
    </row>
    <row r="43" spans="1:6" ht="15">
      <c r="A43" s="520"/>
      <c r="B43" s="521" t="s">
        <v>725</v>
      </c>
      <c r="C43" s="522">
        <f>_xlfn.IFERROR(C42/C41-1,0)</f>
        <v>0</v>
      </c>
      <c r="D43" s="522">
        <f>_xlfn.IFERROR(D42/D41-1,0)</f>
        <v>0</v>
      </c>
      <c r="E43" s="522">
        <f>_xlfn.IFERROR(E42/E41-1,0)</f>
        <v>0</v>
      </c>
      <c r="F43" s="523" t="s">
        <v>527</v>
      </c>
    </row>
    <row r="44" spans="1:6" ht="15.75" thickBot="1">
      <c r="A44" s="1508" t="s">
        <v>726</v>
      </c>
      <c r="B44" s="1509"/>
      <c r="C44" s="524" t="s">
        <v>527</v>
      </c>
      <c r="D44" s="525">
        <f>_xlfn.IFERROR(D42/C42-1,0)</f>
        <v>0</v>
      </c>
      <c r="E44" s="525">
        <f>_xlfn.IFERROR(E42/D42-1,0)</f>
        <v>0</v>
      </c>
      <c r="F44" s="528">
        <f>_xlfn.IFERROR(F41/E42-1,0)</f>
        <v>0</v>
      </c>
    </row>
    <row r="45" spans="1:6" ht="13.5" thickTop="1">
      <c r="A45" s="78"/>
      <c r="B45" s="78"/>
      <c r="C45" s="78"/>
      <c r="D45" s="78"/>
      <c r="E45" s="78"/>
      <c r="F45" s="78"/>
    </row>
    <row r="46" spans="1:7" ht="15.75" customHeight="1">
      <c r="A46" s="1510" t="s">
        <v>834</v>
      </c>
      <c r="B46" s="1510"/>
      <c r="C46" s="1510"/>
      <c r="D46" s="1510"/>
      <c r="E46" s="1510"/>
      <c r="F46" s="1510"/>
      <c r="G46" s="378"/>
    </row>
    <row r="47" spans="1:7" ht="12.75">
      <c r="A47" s="1510"/>
      <c r="B47" s="1510"/>
      <c r="C47" s="1510"/>
      <c r="D47" s="1510"/>
      <c r="E47" s="1510"/>
      <c r="F47" s="1510"/>
      <c r="G47" s="378"/>
    </row>
    <row r="48" spans="1:6" ht="12.75">
      <c r="A48" s="1510"/>
      <c r="B48" s="1510"/>
      <c r="C48" s="1510"/>
      <c r="D48" s="1510"/>
      <c r="E48" s="1510"/>
      <c r="F48" s="1510"/>
    </row>
    <row r="49" spans="1:6" ht="12.75">
      <c r="A49" s="78"/>
      <c r="B49" s="78"/>
      <c r="C49" s="78"/>
      <c r="D49" s="78"/>
      <c r="E49" s="78"/>
      <c r="F49" s="78"/>
    </row>
    <row r="50" spans="1:6" ht="12.75">
      <c r="A50" s="78" t="s">
        <v>729</v>
      </c>
      <c r="B50" s="78"/>
      <c r="C50" s="78"/>
      <c r="D50" s="78"/>
      <c r="E50" s="78"/>
      <c r="F50" s="78"/>
    </row>
  </sheetData>
  <sheetProtection/>
  <mergeCells count="12">
    <mergeCell ref="E1:F1"/>
    <mergeCell ref="A3:F3"/>
    <mergeCell ref="A10:B10"/>
    <mergeCell ref="A14:B14"/>
    <mergeCell ref="A18:B18"/>
    <mergeCell ref="A22:B22"/>
    <mergeCell ref="A26:B26"/>
    <mergeCell ref="A30:B30"/>
    <mergeCell ref="A35:B35"/>
    <mergeCell ref="A39:B39"/>
    <mergeCell ref="A44:B44"/>
    <mergeCell ref="A46:F48"/>
  </mergeCells>
  <printOptions/>
  <pageMargins left="0.1968503937007874" right="0.31496062992125984" top="0.7480314960629921" bottom="0.7480314960629921"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zepp</dc:creator>
  <cp:keywords/>
  <dc:description/>
  <cp:lastModifiedBy>Korisnik</cp:lastModifiedBy>
  <cp:lastPrinted>2020-02-14T10:15:02Z</cp:lastPrinted>
  <dcterms:created xsi:type="dcterms:W3CDTF">2013-03-07T07:52:21Z</dcterms:created>
  <dcterms:modified xsi:type="dcterms:W3CDTF">2021-05-11T11:53:09Z</dcterms:modified>
  <cp:category/>
  <cp:version/>
  <cp:contentType/>
  <cp:contentStatus/>
</cp:coreProperties>
</file>