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<sst xmlns="http://schemas.openxmlformats.org/spreadsheetml/2006/main" count="101" uniqueCount="77">
  <si>
    <t>Награде бонуси и остали посебни расходи</t>
  </si>
  <si>
    <t>Трошкови путовања</t>
  </si>
  <si>
    <t xml:space="preserve">Опис 
</t>
  </si>
  <si>
    <t>Закуп имовине и опреме</t>
  </si>
  <si>
    <t>Компјутерске услуге</t>
  </si>
  <si>
    <t>Услуге образовања и усавршавања запослених</t>
  </si>
  <si>
    <t>Репрезентација</t>
  </si>
  <si>
    <t>Административни материјал</t>
  </si>
  <si>
    <t>Материјали за образовање</t>
  </si>
  <si>
    <t>Материјали за посебне намене</t>
  </si>
  <si>
    <t>Материјали за одржавање хигијене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</si>
  <si>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</si>
  <si>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</si>
  <si>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</si>
  <si>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</si>
  <si>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</si>
  <si>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</si>
  <si>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</si>
  <si>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</si>
  <si>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</si>
  <si>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</si>
  <si>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</si>
  <si>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</si>
  <si>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</si>
  <si>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</si>
  <si>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</si>
  <si>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</si>
  <si>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</si>
  <si>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Трошкови платног промета</t>
  </si>
  <si>
    <t>Синт. конто</t>
  </si>
  <si>
    <t xml:space="preserve">Приходи  из
буџета за период од 01.04. до 30.06.2014.године </t>
  </si>
  <si>
    <t xml:space="preserve">Меморандумске ставке за рефундацију расхода за период од 01.04. до 30.06.2014.године </t>
  </si>
  <si>
    <t xml:space="preserve">Укупно за период од 01.04. до 30.06.2014.године </t>
  </si>
  <si>
    <t xml:space="preserve">Приходи  из
буџета за период од 01.01. до 30.06.2014.године </t>
  </si>
  <si>
    <t xml:space="preserve">Меморандумске ставке за рефундацију расхода за период од 01.01. до 30.06.2014.године 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</si>
  <si>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</si>
  <si>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</si>
  <si>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</si>
  <si>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Приходи  из
буџета за период од 01.01. до 31.03.2014.године</t>
  </si>
  <si>
    <t>Меморандумске ставке за рефундацију расхода за период од 01.01. до 31.03.2014.године</t>
  </si>
  <si>
    <t>Укупно за период од 01.01. до 31.03.2014.године</t>
  </si>
  <si>
    <t xml:space="preserve">РЕАЛИЗАЦИЈА Приходи  из
буџета за период од 01.01. до 30.06.2014.године </t>
  </si>
  <si>
    <t xml:space="preserve">РЕАЛИЗАЦИЈА Меморандумске ставке за рефундацију расхода за период од 01.01. до 30.06.2014.године </t>
  </si>
  <si>
    <t>Набавка аутомобила</t>
  </si>
  <si>
    <t>Јубиларне награде</t>
  </si>
  <si>
    <t>Поклони за децу запослних</t>
  </si>
  <si>
    <t>Регистрација возила</t>
  </si>
  <si>
    <t xml:space="preserve">Енергетске услуге ( услуге за електричну енергију и централно грејање)  </t>
  </si>
  <si>
    <t>Трошкови осигурања ( имовине  и запослених)</t>
  </si>
  <si>
    <t>Материјали за саобраћај (бензин, уље и мазива,остали материјали за превозна средства)</t>
  </si>
  <si>
    <t xml:space="preserve">Остале опште услуге ( демонтажа и монтажа климе, монтажа тракастих завеса,демонтажа и монтажа ормара,селидба опреме у нови пословни простор) </t>
  </si>
  <si>
    <t>Текуће поправке и одржавање објеката (услуге и материјали за текуће поправке за  пословни  простор који је  ЈП ЗЖС Обреновац добио од  Оснивача)</t>
  </si>
  <si>
    <t>Текуће поправке и одржавање опреме              ( рачунарске опреме, штампача, фото-копир апарата, уградне опреме...  )</t>
  </si>
  <si>
    <t xml:space="preserve">Услуге информисања (услуге информисања јавности, медијске услуге радија и телевизије....) </t>
  </si>
  <si>
    <t>Комуналне услуге ( услуге водовода и канализације, одвоз отпада и чишћење пословних просторија)</t>
  </si>
  <si>
    <t>Остали трошкови (радио-телевизијска претплата.....)</t>
  </si>
  <si>
    <t>Услуге комуникација (услуге телефона и телефакса, интернета, мобилног телефона и поште)</t>
  </si>
  <si>
    <t>Накнаде члановима управних и надзорних одбора ( из реда запослених)</t>
  </si>
  <si>
    <t>Стручне услуге (накнада члановима управних и надзорних одбора за лица која нису запослена у предузећу,  услуге безбедности и здравља на раду, монтажа тел.централе,израда рачунарске мреже,преглед и испитивање електро инсталација....)</t>
  </si>
  <si>
    <t>УКУПНИ РАСХОДИ И ИЗДАЦИ ИЗ КЛАСИЧНОГ ДЕЛА:</t>
  </si>
  <si>
    <t xml:space="preserve">ИЗВРШЕЊЕ РАСХОДА И ИЗДАТАКА ИЗ КЛАСИЧНОГ ДЕЛА У ПЕРИОДУ  ОД  01.01. ДО 30.06.2014.ГОДИНЕ </t>
  </si>
  <si>
    <t xml:space="preserve">% извршења  за период од 01.01. до 30.06.2014.године </t>
  </si>
  <si>
    <t xml:space="preserve">Укупно извршење  у периоду  од 01.01. до 30.06.2014.године </t>
  </si>
  <si>
    <t>Социјални доприноси на терет послодавца (4121+4122+4123)</t>
  </si>
  <si>
    <t>Стални трошкови (4211+4212+4213+4214+4215+4216+4219)</t>
  </si>
  <si>
    <t>Услуге по уговору (4232+4233+4234+4235+4237+4239)</t>
  </si>
  <si>
    <t>Текуће поправке и одржавање (4251+4252)</t>
  </si>
  <si>
    <t>Материјали (4261+4263+4264+4268+4269)</t>
  </si>
  <si>
    <t>Порези, таксе, казне (4821+4822)</t>
  </si>
  <si>
    <t>Машине и опрема (5121+5122)</t>
  </si>
  <si>
    <t>Остале специјализоване услуге ( копије планова, услова, сагласности... )</t>
  </si>
  <si>
    <t>Специјализоване услуге (4249)</t>
  </si>
  <si>
    <t>Накнаде у натури (4131)</t>
  </si>
  <si>
    <t>Социјална давања запосленима (4141)</t>
  </si>
  <si>
    <t>Накнаде трошкова за запослене (4151)</t>
  </si>
  <si>
    <t xml:space="preserve">Укупно планирано у периоду  од 01.01. до 31.12.2014.године </t>
  </si>
  <si>
    <t>Табела 2.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</si>
</sst>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7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32" borderId="0" xfId="0" applyFont="1" applyFill="1" applyAlignment="1">
      <alignment/>
    </xf>
    <xf numFmtId="4" fontId="6" fillId="0" borderId="0" xfId="0" applyNumberFormat="1" applyFont="1" applyAlignment="1">
      <alignment/>
    </xf>
    <xf numFmtId="4" fontId="4" fillId="32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32" borderId="0" xfId="0" applyNumberFormat="1" applyFont="1" applyFill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32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11" fillId="33" borderId="10" xfId="0" applyNumberFormat="1" applyFont="1" applyFill="1" applyBorder="1" applyAlignment="1">
      <alignment wrapText="1"/>
    </xf>
    <xf numFmtId="4" fontId="11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4" fontId="12" fillId="32" borderId="10" xfId="0" applyNumberFormat="1" applyFont="1" applyFill="1" applyBorder="1" applyAlignment="1">
      <alignment wrapText="1"/>
    </xf>
    <xf numFmtId="4" fontId="12" fillId="32" borderId="10" xfId="0" applyNumberFormat="1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" fontId="13" fillId="32" borderId="10" xfId="0" applyNumberFormat="1" applyFont="1" applyFill="1" applyBorder="1" applyAlignment="1">
      <alignment wrapText="1"/>
    </xf>
    <xf numFmtId="4" fontId="51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/>
    </xf>
    <xf numFmtId="4" fontId="15" fillId="32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7" fillId="32" borderId="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32" borderId="0" xfId="0" applyNumberFormat="1" applyFont="1" applyFill="1" applyBorder="1" applyAlignment="1">
      <alignment/>
    </xf>
    <xf numFmtId="4" fontId="0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tabSelected="1" view="pageBreakPreview" zoomScale="60" zoomScalePageLayoutView="0" workbookViewId="0" topLeftCell="A28">
      <selection activeCell="Q10" sqref="Q10"/>
    </sheetView>
  </sheetViews>
  <sheetFormatPr defaultColWidth="9.140625" defaultRowHeight="12.75"/>
  <cols>
    <col min="1" max="1" width="13.00390625" style="17" customWidth="1"/>
    <col min="2" max="2" width="52.140625" style="18" customWidth="1"/>
    <col min="3" max="3" width="25.00390625" style="19" hidden="1" customWidth="1"/>
    <col min="4" max="4" width="24.57421875" style="19" hidden="1" customWidth="1"/>
    <col min="5" max="5" width="23.421875" style="20" hidden="1" customWidth="1"/>
    <col min="6" max="6" width="24.7109375" style="3" hidden="1" customWidth="1"/>
    <col min="7" max="7" width="23.140625" style="3" hidden="1" customWidth="1"/>
    <col min="8" max="8" width="25.00390625" style="21" hidden="1" customWidth="1"/>
    <col min="9" max="9" width="26.140625" style="22" hidden="1" customWidth="1"/>
    <col min="10" max="10" width="22.28125" style="22" hidden="1" customWidth="1"/>
    <col min="11" max="11" width="32.28125" style="23" customWidth="1"/>
    <col min="12" max="12" width="26.140625" style="22" hidden="1" customWidth="1"/>
    <col min="13" max="13" width="10.28125" style="22" hidden="1" customWidth="1"/>
    <col min="14" max="14" width="34.421875" style="23" customWidth="1"/>
    <col min="15" max="15" width="35.8515625" style="23" customWidth="1"/>
    <col min="16" max="16" width="22.140625" style="13" customWidth="1"/>
    <col min="17" max="17" width="30.00390625" style="1" customWidth="1"/>
  </cols>
  <sheetData>
    <row r="1" ht="20.25" customHeight="1"/>
    <row r="2" ht="20.25" customHeight="1">
      <c r="A2" s="24"/>
    </row>
    <row r="3" spans="1:17" s="8" customFormat="1" ht="24" customHeight="1">
      <c r="A3" s="24" t="s">
        <v>76</v>
      </c>
      <c r="B3" s="25" t="s">
        <v>60</v>
      </c>
      <c r="C3" s="26"/>
      <c r="D3" s="26"/>
      <c r="E3" s="26"/>
      <c r="I3" s="27"/>
      <c r="J3" s="27"/>
      <c r="K3" s="27"/>
      <c r="L3" s="27"/>
      <c r="M3" s="27"/>
      <c r="N3" s="27"/>
      <c r="O3" s="27"/>
      <c r="P3" s="14"/>
      <c r="Q3" s="10"/>
    </row>
    <row r="4" ht="21.75" customHeight="1"/>
    <row r="5" spans="1:15" ht="98.25" customHeight="1">
      <c r="A5" s="28" t="s">
        <v>29</v>
      </c>
      <c r="B5" s="29" t="s">
        <v>2</v>
      </c>
      <c r="C5" s="30" t="s">
        <v>38</v>
      </c>
      <c r="D5" s="30" t="s">
        <v>39</v>
      </c>
      <c r="E5" s="30" t="s">
        <v>40</v>
      </c>
      <c r="F5" s="31" t="s">
        <v>30</v>
      </c>
      <c r="G5" s="31" t="s">
        <v>31</v>
      </c>
      <c r="H5" s="31" t="s">
        <v>32</v>
      </c>
      <c r="I5" s="32" t="s">
        <v>33</v>
      </c>
      <c r="J5" s="32" t="s">
        <v>34</v>
      </c>
      <c r="K5" s="32" t="s">
        <v>75</v>
      </c>
      <c r="L5" s="32" t="s">
        <v>41</v>
      </c>
      <c r="M5" s="32" t="s">
        <v>42</v>
      </c>
      <c r="N5" s="32" t="s">
        <v>62</v>
      </c>
      <c r="O5" s="32" t="s">
        <v>61</v>
      </c>
    </row>
    <row r="6" spans="1:17" s="5" customFormat="1" ht="54" customHeight="1">
      <c r="A6" s="33">
        <v>411100</v>
      </c>
      <c r="B6" s="34" t="s">
        <v>25</v>
      </c>
      <c r="C6" s="35">
        <v>2732742</v>
      </c>
      <c r="D6" s="35">
        <v>0</v>
      </c>
      <c r="E6" s="35">
        <f>SUM(C6:D6)</f>
        <v>2732742</v>
      </c>
      <c r="F6" s="36">
        <v>2902000</v>
      </c>
      <c r="G6" s="36">
        <v>0</v>
      </c>
      <c r="H6" s="36">
        <f>SUM(F6+G6)</f>
        <v>2902000</v>
      </c>
      <c r="I6" s="36">
        <v>11921700</v>
      </c>
      <c r="J6" s="36">
        <f>SUM(D6+G6)</f>
        <v>0</v>
      </c>
      <c r="K6" s="36">
        <f>SUM(I6:J6)</f>
        <v>11921700</v>
      </c>
      <c r="L6" s="36">
        <v>5054312.02</v>
      </c>
      <c r="M6" s="36">
        <f>SUM(G6+J6)</f>
        <v>0</v>
      </c>
      <c r="N6" s="36">
        <f>SUM(L6+M6)</f>
        <v>5054312.02</v>
      </c>
      <c r="O6" s="36">
        <f>SUM(N6/K6*100)</f>
        <v>42.39590008136423</v>
      </c>
      <c r="P6" s="13"/>
      <c r="Q6" s="4"/>
    </row>
    <row r="7" spans="1:17" s="5" customFormat="1" ht="51" customHeight="1">
      <c r="A7" s="33">
        <v>412000</v>
      </c>
      <c r="B7" s="34" t="s">
        <v>63</v>
      </c>
      <c r="C7" s="35">
        <f>SUM(C8:C10)</f>
        <v>489163</v>
      </c>
      <c r="D7" s="35">
        <f>SUM(D8:D10)</f>
        <v>0</v>
      </c>
      <c r="E7" s="35">
        <f>SUM(E8:E10)</f>
        <v>489163</v>
      </c>
      <c r="F7" s="35">
        <f aca="true" t="shared" si="0" ref="F7:M7">SUM(F8:F10)</f>
        <v>519458</v>
      </c>
      <c r="G7" s="35">
        <f t="shared" si="0"/>
        <v>0</v>
      </c>
      <c r="H7" s="35">
        <f t="shared" si="0"/>
        <v>519458</v>
      </c>
      <c r="I7" s="35">
        <f>SUM(I8:I10)</f>
        <v>2133985</v>
      </c>
      <c r="J7" s="35">
        <f t="shared" si="0"/>
        <v>0</v>
      </c>
      <c r="K7" s="35">
        <f>SUM(I7:J7)</f>
        <v>2133985</v>
      </c>
      <c r="L7" s="35">
        <f>SUM(L8:L10)</f>
        <v>904583.95</v>
      </c>
      <c r="M7" s="35">
        <f t="shared" si="0"/>
        <v>0</v>
      </c>
      <c r="N7" s="36">
        <f>SUM(L7+M7)</f>
        <v>904583.95</v>
      </c>
      <c r="O7" s="36">
        <f aca="true" t="shared" si="1" ref="O7:O53">SUM(N7/K7*100)</f>
        <v>42.38942401188387</v>
      </c>
      <c r="P7" s="13"/>
      <c r="Q7" s="4"/>
    </row>
    <row r="8" spans="1:17" s="9" customFormat="1" ht="39.75" customHeight="1">
      <c r="A8" s="37">
        <v>412100</v>
      </c>
      <c r="B8" s="38" t="s">
        <v>35</v>
      </c>
      <c r="C8" s="39">
        <v>300602</v>
      </c>
      <c r="D8" s="39">
        <v>0</v>
      </c>
      <c r="E8" s="39">
        <f>SUM(C8:D8)</f>
        <v>300602</v>
      </c>
      <c r="F8" s="40">
        <v>319220</v>
      </c>
      <c r="G8" s="40">
        <v>0</v>
      </c>
      <c r="H8" s="40">
        <f>SUM(F8+G8)</f>
        <v>319220</v>
      </c>
      <c r="I8" s="40">
        <v>1311322</v>
      </c>
      <c r="J8" s="40">
        <f aca="true" t="shared" si="2" ref="J8:J52">SUM(D8+G8)</f>
        <v>0</v>
      </c>
      <c r="K8" s="39">
        <f aca="true" t="shared" si="3" ref="K8:K53">SUM(I8:J8)</f>
        <v>1311322</v>
      </c>
      <c r="L8" s="40">
        <v>555888.85</v>
      </c>
      <c r="M8" s="40">
        <v>0</v>
      </c>
      <c r="N8" s="40">
        <f aca="true" t="shared" si="4" ref="N8:N52">SUM(L8+M8)</f>
        <v>555888.85</v>
      </c>
      <c r="O8" s="40">
        <f t="shared" si="1"/>
        <v>42.391483556288996</v>
      </c>
      <c r="P8" s="15"/>
      <c r="Q8" s="11"/>
    </row>
    <row r="9" spans="1:17" s="9" customFormat="1" ht="30" customHeight="1">
      <c r="A9" s="37">
        <v>412200</v>
      </c>
      <c r="B9" s="38" t="s">
        <v>36</v>
      </c>
      <c r="C9" s="39">
        <v>168065</v>
      </c>
      <c r="D9" s="39">
        <v>0</v>
      </c>
      <c r="E9" s="39">
        <f>SUM(C9:D9)</f>
        <v>168065</v>
      </c>
      <c r="F9" s="40">
        <v>178473</v>
      </c>
      <c r="G9" s="40">
        <v>0</v>
      </c>
      <c r="H9" s="40">
        <f>SUM(F9+G9)</f>
        <v>178473</v>
      </c>
      <c r="I9" s="40">
        <v>733247</v>
      </c>
      <c r="J9" s="40">
        <f t="shared" si="2"/>
        <v>0</v>
      </c>
      <c r="K9" s="39">
        <f t="shared" si="3"/>
        <v>733247</v>
      </c>
      <c r="L9" s="40">
        <v>310792.77</v>
      </c>
      <c r="M9" s="40">
        <v>0</v>
      </c>
      <c r="N9" s="40">
        <f t="shared" si="4"/>
        <v>310792.77</v>
      </c>
      <c r="O9" s="40">
        <f t="shared" si="1"/>
        <v>42.38582223998189</v>
      </c>
      <c r="P9" s="15"/>
      <c r="Q9" s="11"/>
    </row>
    <row r="10" spans="1:17" s="9" customFormat="1" ht="30" customHeight="1">
      <c r="A10" s="37">
        <v>412300</v>
      </c>
      <c r="B10" s="38" t="s">
        <v>37</v>
      </c>
      <c r="C10" s="39">
        <v>20496</v>
      </c>
      <c r="D10" s="39">
        <v>0</v>
      </c>
      <c r="E10" s="39">
        <f>SUM(C10:D10)</f>
        <v>20496</v>
      </c>
      <c r="F10" s="40">
        <v>21765</v>
      </c>
      <c r="G10" s="40">
        <v>0</v>
      </c>
      <c r="H10" s="40">
        <f>SUM(F10+G10)</f>
        <v>21765</v>
      </c>
      <c r="I10" s="40">
        <v>89416</v>
      </c>
      <c r="J10" s="40">
        <f t="shared" si="2"/>
        <v>0</v>
      </c>
      <c r="K10" s="39">
        <f t="shared" si="3"/>
        <v>89416</v>
      </c>
      <c r="L10" s="40">
        <v>37902.33</v>
      </c>
      <c r="M10" s="40">
        <v>0</v>
      </c>
      <c r="N10" s="40">
        <f t="shared" si="4"/>
        <v>37902.33</v>
      </c>
      <c r="O10" s="40">
        <f t="shared" si="1"/>
        <v>42.388755927350815</v>
      </c>
      <c r="P10" s="15"/>
      <c r="Q10" s="11"/>
    </row>
    <row r="11" spans="1:17" s="9" customFormat="1" ht="30" customHeight="1">
      <c r="A11" s="33">
        <v>413100</v>
      </c>
      <c r="B11" s="34" t="s">
        <v>72</v>
      </c>
      <c r="C11" s="35"/>
      <c r="D11" s="35"/>
      <c r="E11" s="35"/>
      <c r="F11" s="36"/>
      <c r="G11" s="36"/>
      <c r="H11" s="36"/>
      <c r="I11" s="36">
        <f>SUM(I12)</f>
        <v>80000</v>
      </c>
      <c r="J11" s="36">
        <f>SUM(J12)</f>
        <v>0</v>
      </c>
      <c r="K11" s="35">
        <f t="shared" si="3"/>
        <v>80000</v>
      </c>
      <c r="L11" s="36">
        <f>SUM(L12)</f>
        <v>0</v>
      </c>
      <c r="M11" s="36">
        <f>SUM(M12)</f>
        <v>0</v>
      </c>
      <c r="N11" s="36">
        <f>SUM(L11:M11)</f>
        <v>0</v>
      </c>
      <c r="O11" s="36">
        <f t="shared" si="1"/>
        <v>0</v>
      </c>
      <c r="P11" s="15"/>
      <c r="Q11" s="11"/>
    </row>
    <row r="12" spans="1:17" s="9" customFormat="1" ht="30" customHeight="1">
      <c r="A12" s="37">
        <v>413100</v>
      </c>
      <c r="B12" s="38" t="s">
        <v>45</v>
      </c>
      <c r="C12" s="39"/>
      <c r="D12" s="39"/>
      <c r="E12" s="39"/>
      <c r="F12" s="40"/>
      <c r="G12" s="40"/>
      <c r="H12" s="40"/>
      <c r="I12" s="40">
        <v>80000</v>
      </c>
      <c r="J12" s="40">
        <v>0</v>
      </c>
      <c r="K12" s="39">
        <f t="shared" si="3"/>
        <v>80000</v>
      </c>
      <c r="L12" s="40">
        <v>0</v>
      </c>
      <c r="M12" s="40">
        <v>0</v>
      </c>
      <c r="N12" s="40">
        <f>SUM(L12:M12)</f>
        <v>0</v>
      </c>
      <c r="O12" s="40">
        <f>SUM(L12:N12)</f>
        <v>0</v>
      </c>
      <c r="P12" s="15"/>
      <c r="Q12" s="11"/>
    </row>
    <row r="13" spans="1:17" s="5" customFormat="1" ht="31.5" customHeight="1">
      <c r="A13" s="33">
        <v>414000</v>
      </c>
      <c r="B13" s="34" t="s">
        <v>73</v>
      </c>
      <c r="C13" s="35">
        <f>SUM(C14)</f>
        <v>84445</v>
      </c>
      <c r="D13" s="35">
        <f>SUM(D14)</f>
        <v>168929</v>
      </c>
      <c r="E13" s="35">
        <f>SUM(C13:D13)</f>
        <v>253374</v>
      </c>
      <c r="F13" s="36">
        <f>SUM(F14:F14)</f>
        <v>20000</v>
      </c>
      <c r="G13" s="36">
        <f>SUM(G14:G14)</f>
        <v>85000</v>
      </c>
      <c r="H13" s="36">
        <f>SUM(F13+G13)</f>
        <v>105000</v>
      </c>
      <c r="I13" s="36">
        <f>SUM(I14)</f>
        <v>600000</v>
      </c>
      <c r="J13" s="36"/>
      <c r="K13" s="35">
        <f t="shared" si="3"/>
        <v>600000</v>
      </c>
      <c r="L13" s="36">
        <f>SUM(L14)</f>
        <v>99815.82</v>
      </c>
      <c r="M13" s="36">
        <f>SUM(M14)</f>
        <v>0</v>
      </c>
      <c r="N13" s="36">
        <f t="shared" si="4"/>
        <v>99815.82</v>
      </c>
      <c r="O13" s="36">
        <f t="shared" si="1"/>
        <v>16.63597</v>
      </c>
      <c r="P13" s="13"/>
      <c r="Q13" s="4"/>
    </row>
    <row r="14" spans="1:17" s="5" customFormat="1" ht="35.25" customHeight="1">
      <c r="A14" s="37">
        <v>414111</v>
      </c>
      <c r="B14" s="38" t="s">
        <v>26</v>
      </c>
      <c r="C14" s="39">
        <v>84445</v>
      </c>
      <c r="D14" s="39">
        <v>168929</v>
      </c>
      <c r="E14" s="39">
        <f aca="true" t="shared" si="5" ref="E14:E52">SUM(C14:D14)</f>
        <v>253374</v>
      </c>
      <c r="F14" s="41">
        <v>20000</v>
      </c>
      <c r="G14" s="40">
        <v>85000</v>
      </c>
      <c r="H14" s="40">
        <f>SUM(F14:G14)</f>
        <v>105000</v>
      </c>
      <c r="I14" s="40">
        <v>600000</v>
      </c>
      <c r="J14" s="40">
        <v>0</v>
      </c>
      <c r="K14" s="39">
        <f t="shared" si="3"/>
        <v>600000</v>
      </c>
      <c r="L14" s="40">
        <v>99815.82</v>
      </c>
      <c r="M14" s="40">
        <v>0</v>
      </c>
      <c r="N14" s="42">
        <f t="shared" si="4"/>
        <v>99815.82</v>
      </c>
      <c r="O14" s="42">
        <f t="shared" si="1"/>
        <v>16.63597</v>
      </c>
      <c r="P14" s="13"/>
      <c r="Q14" s="4"/>
    </row>
    <row r="15" spans="1:17" s="5" customFormat="1" ht="44.25" customHeight="1">
      <c r="A15" s="33">
        <v>415000</v>
      </c>
      <c r="B15" s="34" t="s">
        <v>74</v>
      </c>
      <c r="C15" s="35">
        <f>SUM(C16)</f>
        <v>53753</v>
      </c>
      <c r="D15" s="35">
        <f>SUM(D16)</f>
        <v>0</v>
      </c>
      <c r="E15" s="35">
        <f t="shared" si="5"/>
        <v>53753</v>
      </c>
      <c r="F15" s="36">
        <f>SUM(F16)</f>
        <v>110000</v>
      </c>
      <c r="G15" s="36">
        <f>SUM(G16)</f>
        <v>0</v>
      </c>
      <c r="H15" s="36">
        <f aca="true" t="shared" si="6" ref="H15:H38">SUM(F15+G15)</f>
        <v>110000</v>
      </c>
      <c r="I15" s="36">
        <f>SUM(I16)</f>
        <v>430000</v>
      </c>
      <c r="J15" s="36">
        <f>SUM(J16)</f>
        <v>0</v>
      </c>
      <c r="K15" s="35">
        <f t="shared" si="3"/>
        <v>430000</v>
      </c>
      <c r="L15" s="36">
        <f>SUM(L16)</f>
        <v>124640.43</v>
      </c>
      <c r="M15" s="36">
        <f>SUM(G15+J15)</f>
        <v>0</v>
      </c>
      <c r="N15" s="36">
        <f t="shared" si="4"/>
        <v>124640.43</v>
      </c>
      <c r="O15" s="36">
        <f t="shared" si="1"/>
        <v>28.986146511627904</v>
      </c>
      <c r="P15" s="13"/>
      <c r="Q15" s="4"/>
    </row>
    <row r="16" spans="1:15" ht="39.75" customHeight="1">
      <c r="A16" s="43">
        <v>415112</v>
      </c>
      <c r="B16" s="44" t="s">
        <v>27</v>
      </c>
      <c r="C16" s="45">
        <v>53753</v>
      </c>
      <c r="D16" s="45">
        <v>0</v>
      </c>
      <c r="E16" s="39">
        <f t="shared" si="5"/>
        <v>53753</v>
      </c>
      <c r="F16" s="46">
        <v>110000</v>
      </c>
      <c r="G16" s="46">
        <v>0</v>
      </c>
      <c r="H16" s="46">
        <f t="shared" si="6"/>
        <v>110000</v>
      </c>
      <c r="I16" s="40">
        <v>430000</v>
      </c>
      <c r="J16" s="40">
        <f t="shared" si="2"/>
        <v>0</v>
      </c>
      <c r="K16" s="39">
        <f t="shared" si="3"/>
        <v>430000</v>
      </c>
      <c r="L16" s="40">
        <v>124640.43</v>
      </c>
      <c r="M16" s="40">
        <v>0</v>
      </c>
      <c r="N16" s="40">
        <f t="shared" si="4"/>
        <v>124640.43</v>
      </c>
      <c r="O16" s="40">
        <f t="shared" si="1"/>
        <v>28.986146511627904</v>
      </c>
    </row>
    <row r="17" spans="1:17" s="5" customFormat="1" ht="45.75" customHeight="1">
      <c r="A17" s="33">
        <v>416000</v>
      </c>
      <c r="B17" s="34" t="s">
        <v>0</v>
      </c>
      <c r="C17" s="35">
        <f>SUM(C19)</f>
        <v>61729</v>
      </c>
      <c r="D17" s="35">
        <f>SUM(D19)</f>
        <v>0</v>
      </c>
      <c r="E17" s="35">
        <f t="shared" si="5"/>
        <v>61729</v>
      </c>
      <c r="F17" s="36">
        <f>SUM(F19:F19)</f>
        <v>95000</v>
      </c>
      <c r="G17" s="36">
        <f>SUM(G19:G19)</f>
        <v>0</v>
      </c>
      <c r="H17" s="36">
        <f>SUM(H19:H19)</f>
        <v>95000</v>
      </c>
      <c r="I17" s="36">
        <f>SUM(I18:I19)</f>
        <v>455000</v>
      </c>
      <c r="J17" s="36">
        <f>SUM(J18:J19)</f>
        <v>0</v>
      </c>
      <c r="K17" s="35">
        <f t="shared" si="3"/>
        <v>455000</v>
      </c>
      <c r="L17" s="36">
        <f>SUM(L19+L18)</f>
        <v>154321</v>
      </c>
      <c r="M17" s="36">
        <f>SUM(M19+M18)</f>
        <v>0</v>
      </c>
      <c r="N17" s="36">
        <f t="shared" si="4"/>
        <v>154321</v>
      </c>
      <c r="O17" s="36">
        <f t="shared" si="1"/>
        <v>33.9167032967033</v>
      </c>
      <c r="P17" s="13"/>
      <c r="Q17" s="4"/>
    </row>
    <row r="18" spans="1:17" s="9" customFormat="1" ht="45.75" customHeight="1">
      <c r="A18" s="37">
        <v>416100</v>
      </c>
      <c r="B18" s="38" t="s">
        <v>44</v>
      </c>
      <c r="C18" s="47"/>
      <c r="D18" s="47"/>
      <c r="E18" s="47"/>
      <c r="F18" s="42"/>
      <c r="G18" s="42"/>
      <c r="H18" s="42"/>
      <c r="I18" s="40">
        <v>75000</v>
      </c>
      <c r="J18" s="40">
        <v>0</v>
      </c>
      <c r="K18" s="39">
        <f t="shared" si="3"/>
        <v>75000</v>
      </c>
      <c r="L18" s="40">
        <v>0</v>
      </c>
      <c r="M18" s="40">
        <v>0</v>
      </c>
      <c r="N18" s="40">
        <f>SUM(L18:M18)</f>
        <v>0</v>
      </c>
      <c r="O18" s="40">
        <f t="shared" si="1"/>
        <v>0</v>
      </c>
      <c r="P18" s="15"/>
      <c r="Q18" s="11"/>
    </row>
    <row r="19" spans="1:15" ht="42.75" customHeight="1">
      <c r="A19" s="43">
        <v>416100</v>
      </c>
      <c r="B19" s="44" t="s">
        <v>57</v>
      </c>
      <c r="C19" s="45">
        <v>61729</v>
      </c>
      <c r="D19" s="45">
        <v>0</v>
      </c>
      <c r="E19" s="39">
        <f t="shared" si="5"/>
        <v>61729</v>
      </c>
      <c r="F19" s="46">
        <v>95000</v>
      </c>
      <c r="G19" s="46">
        <v>0</v>
      </c>
      <c r="H19" s="46">
        <f t="shared" si="6"/>
        <v>95000</v>
      </c>
      <c r="I19" s="40">
        <v>380000</v>
      </c>
      <c r="J19" s="40">
        <f t="shared" si="2"/>
        <v>0</v>
      </c>
      <c r="K19" s="39">
        <f t="shared" si="3"/>
        <v>380000</v>
      </c>
      <c r="L19" s="40">
        <v>154321</v>
      </c>
      <c r="M19" s="40">
        <v>0</v>
      </c>
      <c r="N19" s="40">
        <f t="shared" si="4"/>
        <v>154321</v>
      </c>
      <c r="O19" s="40">
        <f t="shared" si="1"/>
        <v>40.610789473684214</v>
      </c>
    </row>
    <row r="20" spans="1:17" s="5" customFormat="1" ht="72.75" customHeight="1">
      <c r="A20" s="33">
        <v>421000</v>
      </c>
      <c r="B20" s="34" t="s">
        <v>64</v>
      </c>
      <c r="C20" s="35">
        <f>SUM(C21:C27)</f>
        <v>317787</v>
      </c>
      <c r="D20" s="35">
        <f>SUM(D21:D27)</f>
        <v>0</v>
      </c>
      <c r="E20" s="35">
        <f t="shared" si="5"/>
        <v>317787</v>
      </c>
      <c r="F20" s="36">
        <f>SUM(F21:F27)</f>
        <v>691000</v>
      </c>
      <c r="G20" s="36">
        <f>SUM(G21:G27)</f>
        <v>0</v>
      </c>
      <c r="H20" s="36">
        <f>SUM(F20+G20)</f>
        <v>691000</v>
      </c>
      <c r="I20" s="36">
        <f>SUM(I21:I27)</f>
        <v>1365000</v>
      </c>
      <c r="J20" s="36">
        <f t="shared" si="2"/>
        <v>0</v>
      </c>
      <c r="K20" s="35">
        <f t="shared" si="3"/>
        <v>1365000</v>
      </c>
      <c r="L20" s="36">
        <f>SUM(L21:L27)</f>
        <v>360303.9</v>
      </c>
      <c r="M20" s="36">
        <f>SUM(G20+J20)</f>
        <v>0</v>
      </c>
      <c r="N20" s="36">
        <f t="shared" si="4"/>
        <v>360303.9</v>
      </c>
      <c r="O20" s="36">
        <f t="shared" si="1"/>
        <v>26.395890109890114</v>
      </c>
      <c r="P20" s="13"/>
      <c r="Q20" s="4"/>
    </row>
    <row r="21" spans="1:15" ht="22.5" customHeight="1">
      <c r="A21" s="43">
        <v>421100</v>
      </c>
      <c r="B21" s="44" t="s">
        <v>28</v>
      </c>
      <c r="C21" s="45">
        <v>35000</v>
      </c>
      <c r="D21" s="45">
        <v>0</v>
      </c>
      <c r="E21" s="39">
        <f t="shared" si="5"/>
        <v>35000</v>
      </c>
      <c r="F21" s="46">
        <v>35000</v>
      </c>
      <c r="G21" s="46">
        <v>0</v>
      </c>
      <c r="H21" s="46">
        <f t="shared" si="6"/>
        <v>35000</v>
      </c>
      <c r="I21" s="40">
        <v>100000</v>
      </c>
      <c r="J21" s="40">
        <f t="shared" si="2"/>
        <v>0</v>
      </c>
      <c r="K21" s="39">
        <f t="shared" si="3"/>
        <v>100000</v>
      </c>
      <c r="L21" s="40">
        <v>22199.84</v>
      </c>
      <c r="M21" s="40">
        <v>0</v>
      </c>
      <c r="N21" s="40">
        <f t="shared" si="4"/>
        <v>22199.84</v>
      </c>
      <c r="O21" s="40">
        <f t="shared" si="1"/>
        <v>22.199840000000002</v>
      </c>
    </row>
    <row r="22" spans="1:15" ht="57.75" customHeight="1">
      <c r="A22" s="43">
        <v>421200</v>
      </c>
      <c r="B22" s="44" t="s">
        <v>47</v>
      </c>
      <c r="C22" s="45">
        <v>44821</v>
      </c>
      <c r="D22" s="45">
        <v>0</v>
      </c>
      <c r="E22" s="39">
        <f t="shared" si="5"/>
        <v>44821</v>
      </c>
      <c r="F22" s="46">
        <v>92000</v>
      </c>
      <c r="G22" s="46">
        <v>0</v>
      </c>
      <c r="H22" s="46">
        <f t="shared" si="6"/>
        <v>92000</v>
      </c>
      <c r="I22" s="40">
        <v>150000</v>
      </c>
      <c r="J22" s="40">
        <f t="shared" si="2"/>
        <v>0</v>
      </c>
      <c r="K22" s="39">
        <f t="shared" si="3"/>
        <v>150000</v>
      </c>
      <c r="L22" s="40">
        <v>44287.27</v>
      </c>
      <c r="M22" s="40">
        <v>0</v>
      </c>
      <c r="N22" s="40">
        <f t="shared" si="4"/>
        <v>44287.27</v>
      </c>
      <c r="O22" s="40">
        <f t="shared" si="1"/>
        <v>29.524846666666665</v>
      </c>
    </row>
    <row r="23" spans="1:15" ht="36" customHeight="1">
      <c r="A23" s="43">
        <v>421300</v>
      </c>
      <c r="B23" s="44" t="s">
        <v>54</v>
      </c>
      <c r="C23" s="45">
        <v>52337</v>
      </c>
      <c r="D23" s="45">
        <v>0</v>
      </c>
      <c r="E23" s="39">
        <f t="shared" si="5"/>
        <v>52337</v>
      </c>
      <c r="F23" s="46">
        <v>120000</v>
      </c>
      <c r="G23" s="46">
        <v>0</v>
      </c>
      <c r="H23" s="46">
        <f t="shared" si="6"/>
        <v>120000</v>
      </c>
      <c r="I23" s="40">
        <v>370000</v>
      </c>
      <c r="J23" s="40">
        <f t="shared" si="2"/>
        <v>0</v>
      </c>
      <c r="K23" s="39">
        <f t="shared" si="3"/>
        <v>370000</v>
      </c>
      <c r="L23" s="40">
        <v>74511.7</v>
      </c>
      <c r="M23" s="40">
        <v>0</v>
      </c>
      <c r="N23" s="40">
        <f t="shared" si="4"/>
        <v>74511.7</v>
      </c>
      <c r="O23" s="40">
        <f t="shared" si="1"/>
        <v>20.138297297297296</v>
      </c>
    </row>
    <row r="24" spans="1:15" ht="69" customHeight="1">
      <c r="A24" s="43">
        <v>421400</v>
      </c>
      <c r="B24" s="44" t="s">
        <v>56</v>
      </c>
      <c r="C24" s="45">
        <v>83058</v>
      </c>
      <c r="D24" s="45">
        <v>0</v>
      </c>
      <c r="E24" s="39">
        <f t="shared" si="5"/>
        <v>83058</v>
      </c>
      <c r="F24" s="46">
        <v>320000</v>
      </c>
      <c r="G24" s="46">
        <v>0</v>
      </c>
      <c r="H24" s="46">
        <f t="shared" si="6"/>
        <v>320000</v>
      </c>
      <c r="I24" s="40">
        <v>550000</v>
      </c>
      <c r="J24" s="40">
        <f t="shared" si="2"/>
        <v>0</v>
      </c>
      <c r="K24" s="39">
        <f t="shared" si="3"/>
        <v>550000</v>
      </c>
      <c r="L24" s="40">
        <v>115748.63</v>
      </c>
      <c r="M24" s="40">
        <v>0</v>
      </c>
      <c r="N24" s="40">
        <f t="shared" si="4"/>
        <v>115748.63</v>
      </c>
      <c r="O24" s="40">
        <f t="shared" si="1"/>
        <v>21.045205454545453</v>
      </c>
    </row>
    <row r="25" spans="1:15" ht="37.5" customHeight="1">
      <c r="A25" s="43">
        <v>421500</v>
      </c>
      <c r="B25" s="44" t="s">
        <v>48</v>
      </c>
      <c r="C25" s="45">
        <v>0</v>
      </c>
      <c r="D25" s="45">
        <v>0</v>
      </c>
      <c r="E25" s="39">
        <f t="shared" si="5"/>
        <v>0</v>
      </c>
      <c r="F25" s="46">
        <v>60000</v>
      </c>
      <c r="G25" s="46">
        <v>0</v>
      </c>
      <c r="H25" s="46">
        <f t="shared" si="6"/>
        <v>60000</v>
      </c>
      <c r="I25" s="40">
        <v>60000</v>
      </c>
      <c r="J25" s="40">
        <f t="shared" si="2"/>
        <v>0</v>
      </c>
      <c r="K25" s="39">
        <f t="shared" si="3"/>
        <v>60000</v>
      </c>
      <c r="L25" s="40">
        <v>0</v>
      </c>
      <c r="M25" s="40">
        <v>0</v>
      </c>
      <c r="N25" s="40">
        <f t="shared" si="4"/>
        <v>0</v>
      </c>
      <c r="O25" s="40">
        <v>0</v>
      </c>
    </row>
    <row r="26" spans="1:15" ht="32.25" customHeight="1">
      <c r="A26" s="43">
        <v>421600</v>
      </c>
      <c r="B26" s="44" t="s">
        <v>3</v>
      </c>
      <c r="C26" s="45">
        <v>101071</v>
      </c>
      <c r="D26" s="45">
        <v>0</v>
      </c>
      <c r="E26" s="39">
        <f t="shared" si="5"/>
        <v>101071</v>
      </c>
      <c r="F26" s="46">
        <v>57000</v>
      </c>
      <c r="G26" s="46">
        <v>0</v>
      </c>
      <c r="H26" s="46">
        <f t="shared" si="6"/>
        <v>57000</v>
      </c>
      <c r="I26" s="40">
        <v>115000</v>
      </c>
      <c r="J26" s="40">
        <f t="shared" si="2"/>
        <v>0</v>
      </c>
      <c r="K26" s="39">
        <f t="shared" si="3"/>
        <v>115000</v>
      </c>
      <c r="L26" s="40">
        <v>101056.46</v>
      </c>
      <c r="M26" s="40">
        <v>0</v>
      </c>
      <c r="N26" s="40">
        <f t="shared" si="4"/>
        <v>101056.46</v>
      </c>
      <c r="O26" s="40">
        <f t="shared" si="1"/>
        <v>87.87518260869565</v>
      </c>
    </row>
    <row r="27" spans="1:15" ht="54.75" customHeight="1">
      <c r="A27" s="43">
        <v>421900</v>
      </c>
      <c r="B27" s="44" t="s">
        <v>55</v>
      </c>
      <c r="C27" s="45">
        <v>1500</v>
      </c>
      <c r="D27" s="45">
        <v>0</v>
      </c>
      <c r="E27" s="39">
        <f t="shared" si="5"/>
        <v>1500</v>
      </c>
      <c r="F27" s="46">
        <v>7000</v>
      </c>
      <c r="G27" s="46">
        <v>0</v>
      </c>
      <c r="H27" s="46">
        <f t="shared" si="6"/>
        <v>7000</v>
      </c>
      <c r="I27" s="40">
        <v>20000</v>
      </c>
      <c r="J27" s="40">
        <f t="shared" si="2"/>
        <v>0</v>
      </c>
      <c r="K27" s="39">
        <f t="shared" si="3"/>
        <v>20000</v>
      </c>
      <c r="L27" s="40">
        <v>2500</v>
      </c>
      <c r="M27" s="40">
        <v>0</v>
      </c>
      <c r="N27" s="40">
        <f t="shared" si="4"/>
        <v>2500</v>
      </c>
      <c r="O27" s="40">
        <f t="shared" si="1"/>
        <v>12.5</v>
      </c>
    </row>
    <row r="28" spans="1:17" s="5" customFormat="1" ht="22.5" customHeight="1">
      <c r="A28" s="33">
        <v>422000</v>
      </c>
      <c r="B28" s="34" t="s">
        <v>1</v>
      </c>
      <c r="C28" s="35">
        <v>0</v>
      </c>
      <c r="D28" s="35">
        <v>0</v>
      </c>
      <c r="E28" s="35">
        <f t="shared" si="5"/>
        <v>0</v>
      </c>
      <c r="F28" s="36">
        <v>5000</v>
      </c>
      <c r="G28" s="36">
        <v>0</v>
      </c>
      <c r="H28" s="36">
        <f t="shared" si="6"/>
        <v>5000</v>
      </c>
      <c r="I28" s="36">
        <v>140000</v>
      </c>
      <c r="J28" s="36">
        <f t="shared" si="2"/>
        <v>0</v>
      </c>
      <c r="K28" s="35">
        <f t="shared" si="3"/>
        <v>140000</v>
      </c>
      <c r="L28" s="36">
        <v>0</v>
      </c>
      <c r="M28" s="36">
        <f>SUM(G28+J28)</f>
        <v>0</v>
      </c>
      <c r="N28" s="36">
        <f t="shared" si="4"/>
        <v>0</v>
      </c>
      <c r="O28" s="36">
        <v>0</v>
      </c>
      <c r="P28" s="13"/>
      <c r="Q28" s="4"/>
    </row>
    <row r="29" spans="1:17" s="5" customFormat="1" ht="47.25" customHeight="1">
      <c r="A29" s="33">
        <v>423000</v>
      </c>
      <c r="B29" s="34" t="s">
        <v>65</v>
      </c>
      <c r="C29" s="35">
        <f>SUM(C30:C35)</f>
        <v>338109</v>
      </c>
      <c r="D29" s="35">
        <f>SUM(D30:D35)</f>
        <v>0</v>
      </c>
      <c r="E29" s="35">
        <f t="shared" si="5"/>
        <v>338109</v>
      </c>
      <c r="F29" s="36">
        <f>SUM(F30:F35)</f>
        <v>629500</v>
      </c>
      <c r="G29" s="36">
        <f>SUM(G30:G35)</f>
        <v>0</v>
      </c>
      <c r="H29" s="36">
        <f>SUM(F29+G29)</f>
        <v>629500</v>
      </c>
      <c r="I29" s="36">
        <f>SUM(I30:I35)</f>
        <v>2154315</v>
      </c>
      <c r="J29" s="36">
        <f t="shared" si="2"/>
        <v>0</v>
      </c>
      <c r="K29" s="35">
        <f t="shared" si="3"/>
        <v>2154315</v>
      </c>
      <c r="L29" s="36">
        <f>SUM(L30:L35)</f>
        <v>603973.3200000001</v>
      </c>
      <c r="M29" s="36">
        <f>SUM(G29+J29)</f>
        <v>0</v>
      </c>
      <c r="N29" s="36">
        <f t="shared" si="4"/>
        <v>603973.3200000001</v>
      </c>
      <c r="O29" s="36">
        <f t="shared" si="1"/>
        <v>28.03551569756512</v>
      </c>
      <c r="P29" s="13"/>
      <c r="Q29" s="4"/>
    </row>
    <row r="30" spans="1:15" ht="22.5" customHeight="1">
      <c r="A30" s="43">
        <v>423200</v>
      </c>
      <c r="B30" s="44" t="s">
        <v>4</v>
      </c>
      <c r="C30" s="45">
        <v>32000</v>
      </c>
      <c r="D30" s="45">
        <v>0</v>
      </c>
      <c r="E30" s="39">
        <f t="shared" si="5"/>
        <v>32000</v>
      </c>
      <c r="F30" s="46">
        <v>200000</v>
      </c>
      <c r="G30" s="46">
        <v>0</v>
      </c>
      <c r="H30" s="46">
        <f t="shared" si="6"/>
        <v>200000</v>
      </c>
      <c r="I30" s="40">
        <v>370000</v>
      </c>
      <c r="J30" s="40">
        <f t="shared" si="2"/>
        <v>0</v>
      </c>
      <c r="K30" s="39">
        <f t="shared" si="3"/>
        <v>370000</v>
      </c>
      <c r="L30" s="40">
        <v>32000</v>
      </c>
      <c r="M30" s="40">
        <v>0</v>
      </c>
      <c r="N30" s="40">
        <f t="shared" si="4"/>
        <v>32000</v>
      </c>
      <c r="O30" s="40">
        <f t="shared" si="1"/>
        <v>8.64864864864865</v>
      </c>
    </row>
    <row r="31" spans="1:15" ht="36.75" customHeight="1">
      <c r="A31" s="43">
        <v>423300</v>
      </c>
      <c r="B31" s="44" t="s">
        <v>5</v>
      </c>
      <c r="C31" s="45">
        <v>0</v>
      </c>
      <c r="D31" s="45">
        <v>0</v>
      </c>
      <c r="E31" s="39">
        <f t="shared" si="5"/>
        <v>0</v>
      </c>
      <c r="F31" s="46">
        <v>0</v>
      </c>
      <c r="G31" s="46">
        <v>0</v>
      </c>
      <c r="H31" s="46">
        <f t="shared" si="6"/>
        <v>0</v>
      </c>
      <c r="I31" s="40">
        <v>40000</v>
      </c>
      <c r="J31" s="40">
        <f t="shared" si="2"/>
        <v>0</v>
      </c>
      <c r="K31" s="39">
        <f t="shared" si="3"/>
        <v>40000</v>
      </c>
      <c r="L31" s="40">
        <v>0</v>
      </c>
      <c r="M31" s="40">
        <v>0</v>
      </c>
      <c r="N31" s="40">
        <f t="shared" si="4"/>
        <v>0</v>
      </c>
      <c r="O31" s="40">
        <v>0</v>
      </c>
    </row>
    <row r="32" spans="1:15" ht="57" customHeight="1">
      <c r="A32" s="43">
        <v>423400</v>
      </c>
      <c r="B32" s="44" t="s">
        <v>53</v>
      </c>
      <c r="C32" s="45">
        <v>35976</v>
      </c>
      <c r="D32" s="45">
        <v>0</v>
      </c>
      <c r="E32" s="39">
        <f t="shared" si="5"/>
        <v>35976</v>
      </c>
      <c r="F32" s="46">
        <v>110000</v>
      </c>
      <c r="G32" s="46">
        <v>0</v>
      </c>
      <c r="H32" s="46">
        <f t="shared" si="6"/>
        <v>110000</v>
      </c>
      <c r="I32" s="40">
        <v>280000</v>
      </c>
      <c r="J32" s="40">
        <f t="shared" si="2"/>
        <v>0</v>
      </c>
      <c r="K32" s="39">
        <f t="shared" si="3"/>
        <v>280000</v>
      </c>
      <c r="L32" s="40">
        <v>52776</v>
      </c>
      <c r="M32" s="40">
        <v>0</v>
      </c>
      <c r="N32" s="40">
        <f t="shared" si="4"/>
        <v>52776</v>
      </c>
      <c r="O32" s="40">
        <f t="shared" si="1"/>
        <v>18.84857142857143</v>
      </c>
    </row>
    <row r="33" spans="1:15" ht="143.25" customHeight="1">
      <c r="A33" s="43">
        <v>423500</v>
      </c>
      <c r="B33" s="44" t="s">
        <v>58</v>
      </c>
      <c r="C33" s="45">
        <v>190869</v>
      </c>
      <c r="D33" s="45">
        <v>0</v>
      </c>
      <c r="E33" s="39">
        <f t="shared" si="5"/>
        <v>190869</v>
      </c>
      <c r="F33" s="48">
        <v>269500</v>
      </c>
      <c r="G33" s="46">
        <v>0</v>
      </c>
      <c r="H33" s="46">
        <f t="shared" si="6"/>
        <v>269500</v>
      </c>
      <c r="I33" s="40">
        <v>1230000</v>
      </c>
      <c r="J33" s="40">
        <f t="shared" si="2"/>
        <v>0</v>
      </c>
      <c r="K33" s="39">
        <f t="shared" si="3"/>
        <v>1230000</v>
      </c>
      <c r="L33" s="40">
        <v>415779.96</v>
      </c>
      <c r="M33" s="40">
        <v>0</v>
      </c>
      <c r="N33" s="40">
        <f t="shared" si="4"/>
        <v>415779.96</v>
      </c>
      <c r="O33" s="40">
        <f t="shared" si="1"/>
        <v>33.803248780487806</v>
      </c>
    </row>
    <row r="34" spans="1:15" ht="39.75" customHeight="1">
      <c r="A34" s="43">
        <v>423700</v>
      </c>
      <c r="B34" s="44" t="s">
        <v>6</v>
      </c>
      <c r="C34" s="45">
        <v>9264</v>
      </c>
      <c r="D34" s="45">
        <v>0</v>
      </c>
      <c r="E34" s="39">
        <f t="shared" si="5"/>
        <v>9264</v>
      </c>
      <c r="F34" s="46">
        <v>25000</v>
      </c>
      <c r="G34" s="46">
        <v>0</v>
      </c>
      <c r="H34" s="46">
        <f t="shared" si="6"/>
        <v>25000</v>
      </c>
      <c r="I34" s="40">
        <v>100000</v>
      </c>
      <c r="J34" s="40">
        <f t="shared" si="2"/>
        <v>0</v>
      </c>
      <c r="K34" s="39">
        <f t="shared" si="3"/>
        <v>100000</v>
      </c>
      <c r="L34" s="40">
        <v>14967.5</v>
      </c>
      <c r="M34" s="40">
        <v>0</v>
      </c>
      <c r="N34" s="40">
        <f t="shared" si="4"/>
        <v>14967.5</v>
      </c>
      <c r="O34" s="40">
        <f t="shared" si="1"/>
        <v>14.967500000000001</v>
      </c>
    </row>
    <row r="35" spans="1:15" ht="97.5" customHeight="1">
      <c r="A35" s="43">
        <v>423900</v>
      </c>
      <c r="B35" s="44" t="s">
        <v>50</v>
      </c>
      <c r="C35" s="45">
        <v>70000</v>
      </c>
      <c r="D35" s="45">
        <v>0</v>
      </c>
      <c r="E35" s="39">
        <f t="shared" si="5"/>
        <v>70000</v>
      </c>
      <c r="F35" s="46">
        <v>25000</v>
      </c>
      <c r="G35" s="46">
        <v>0</v>
      </c>
      <c r="H35" s="46">
        <f t="shared" si="6"/>
        <v>25000</v>
      </c>
      <c r="I35" s="40">
        <v>134315</v>
      </c>
      <c r="J35" s="40">
        <f t="shared" si="2"/>
        <v>0</v>
      </c>
      <c r="K35" s="39">
        <f t="shared" si="3"/>
        <v>134315</v>
      </c>
      <c r="L35" s="40">
        <v>88449.86</v>
      </c>
      <c r="M35" s="40">
        <v>0</v>
      </c>
      <c r="N35" s="40">
        <f t="shared" si="4"/>
        <v>88449.86</v>
      </c>
      <c r="O35" s="40">
        <f t="shared" si="1"/>
        <v>65.85255555969177</v>
      </c>
    </row>
    <row r="36" spans="1:17" s="5" customFormat="1" ht="22.5" customHeight="1">
      <c r="A36" s="33">
        <v>424000</v>
      </c>
      <c r="B36" s="34" t="s">
        <v>71</v>
      </c>
      <c r="C36" s="35">
        <f>SUM(C37)</f>
        <v>9781</v>
      </c>
      <c r="D36" s="35">
        <f>SUM(D37)</f>
        <v>0</v>
      </c>
      <c r="E36" s="35">
        <f t="shared" si="5"/>
        <v>9781</v>
      </c>
      <c r="F36" s="36">
        <f>SUM(+F37)</f>
        <v>20000</v>
      </c>
      <c r="G36" s="36">
        <f>SUM(+G37)</f>
        <v>0</v>
      </c>
      <c r="H36" s="36">
        <f t="shared" si="6"/>
        <v>20000</v>
      </c>
      <c r="I36" s="36">
        <f>SUM(I37)</f>
        <v>50000</v>
      </c>
      <c r="J36" s="36">
        <f t="shared" si="2"/>
        <v>0</v>
      </c>
      <c r="K36" s="35">
        <f t="shared" si="3"/>
        <v>50000</v>
      </c>
      <c r="L36" s="36">
        <f>SUM(L37)</f>
        <v>15973.09</v>
      </c>
      <c r="M36" s="36">
        <f>SUM(G36+J36)</f>
        <v>0</v>
      </c>
      <c r="N36" s="36">
        <f t="shared" si="4"/>
        <v>15973.09</v>
      </c>
      <c r="O36" s="36">
        <f t="shared" si="1"/>
        <v>31.946180000000002</v>
      </c>
      <c r="P36" s="13"/>
      <c r="Q36" s="4"/>
    </row>
    <row r="37" spans="1:17" s="3" customFormat="1" ht="40.5" customHeight="1">
      <c r="A37" s="43">
        <v>424900</v>
      </c>
      <c r="B37" s="44" t="s">
        <v>70</v>
      </c>
      <c r="C37" s="45">
        <v>9781</v>
      </c>
      <c r="D37" s="45">
        <v>0</v>
      </c>
      <c r="E37" s="39">
        <f t="shared" si="5"/>
        <v>9781</v>
      </c>
      <c r="F37" s="48">
        <v>20000</v>
      </c>
      <c r="G37" s="46">
        <v>0</v>
      </c>
      <c r="H37" s="46">
        <f t="shared" si="6"/>
        <v>20000</v>
      </c>
      <c r="I37" s="40">
        <v>50000</v>
      </c>
      <c r="J37" s="40">
        <f t="shared" si="2"/>
        <v>0</v>
      </c>
      <c r="K37" s="39">
        <f t="shared" si="3"/>
        <v>50000</v>
      </c>
      <c r="L37" s="40">
        <v>15973.09</v>
      </c>
      <c r="M37" s="40">
        <v>0</v>
      </c>
      <c r="N37" s="40">
        <f t="shared" si="4"/>
        <v>15973.09</v>
      </c>
      <c r="O37" s="40">
        <f t="shared" si="1"/>
        <v>31.946180000000002</v>
      </c>
      <c r="P37" s="13"/>
      <c r="Q37" s="6"/>
    </row>
    <row r="38" spans="1:17" s="5" customFormat="1" ht="62.25" customHeight="1">
      <c r="A38" s="33">
        <v>425000</v>
      </c>
      <c r="B38" s="34" t="s">
        <v>66</v>
      </c>
      <c r="C38" s="35">
        <f>SUM(C39:C40)</f>
        <v>279089</v>
      </c>
      <c r="D38" s="35">
        <f>SUM(D39:D40)</f>
        <v>0</v>
      </c>
      <c r="E38" s="35">
        <f>SUM(E39:E40)</f>
        <v>279089</v>
      </c>
      <c r="F38" s="36">
        <f>SUM(F39:F40)</f>
        <v>65000</v>
      </c>
      <c r="G38" s="36">
        <f>SUM(G39:G40)</f>
        <v>0</v>
      </c>
      <c r="H38" s="36">
        <f t="shared" si="6"/>
        <v>65000</v>
      </c>
      <c r="I38" s="36">
        <f>SUM(I39:I40)</f>
        <v>500000</v>
      </c>
      <c r="J38" s="36">
        <f t="shared" si="2"/>
        <v>0</v>
      </c>
      <c r="K38" s="35">
        <f t="shared" si="3"/>
        <v>500000</v>
      </c>
      <c r="L38" s="36">
        <f>SUM(L39:L40)</f>
        <v>279088.8</v>
      </c>
      <c r="M38" s="36">
        <f>SUM(G38+J38)</f>
        <v>0</v>
      </c>
      <c r="N38" s="36">
        <f t="shared" si="4"/>
        <v>279088.8</v>
      </c>
      <c r="O38" s="36">
        <f t="shared" si="1"/>
        <v>55.81775999999999</v>
      </c>
      <c r="P38" s="13"/>
      <c r="Q38" s="4"/>
    </row>
    <row r="39" spans="1:17" s="9" customFormat="1" ht="53.25" customHeight="1">
      <c r="A39" s="37">
        <v>425100</v>
      </c>
      <c r="B39" s="44" t="s">
        <v>51</v>
      </c>
      <c r="C39" s="39">
        <v>265889</v>
      </c>
      <c r="D39" s="39">
        <v>0</v>
      </c>
      <c r="E39" s="39">
        <f>SUM(C39:D39)</f>
        <v>265889</v>
      </c>
      <c r="F39" s="40">
        <v>0</v>
      </c>
      <c r="G39" s="40">
        <v>0</v>
      </c>
      <c r="H39" s="40">
        <f>SUM(F39:G39)</f>
        <v>0</v>
      </c>
      <c r="I39" s="40">
        <v>310000</v>
      </c>
      <c r="J39" s="40">
        <f t="shared" si="2"/>
        <v>0</v>
      </c>
      <c r="K39" s="39">
        <f t="shared" si="3"/>
        <v>310000</v>
      </c>
      <c r="L39" s="40">
        <v>265888.8</v>
      </c>
      <c r="M39" s="40">
        <v>0</v>
      </c>
      <c r="N39" s="40">
        <f t="shared" si="4"/>
        <v>265888.8</v>
      </c>
      <c r="O39" s="40">
        <f t="shared" si="1"/>
        <v>85.77058064516129</v>
      </c>
      <c r="P39" s="15"/>
      <c r="Q39" s="11"/>
    </row>
    <row r="40" spans="1:15" ht="75" customHeight="1">
      <c r="A40" s="43">
        <v>425200</v>
      </c>
      <c r="B40" s="44" t="s">
        <v>52</v>
      </c>
      <c r="C40" s="45">
        <v>13200</v>
      </c>
      <c r="D40" s="39">
        <v>0</v>
      </c>
      <c r="E40" s="39">
        <f t="shared" si="5"/>
        <v>13200</v>
      </c>
      <c r="F40" s="48">
        <v>65000</v>
      </c>
      <c r="G40" s="46">
        <v>0</v>
      </c>
      <c r="H40" s="46">
        <f aca="true" t="shared" si="7" ref="H40:H52">SUM(F40+G40)</f>
        <v>65000</v>
      </c>
      <c r="I40" s="40">
        <v>190000</v>
      </c>
      <c r="J40" s="40">
        <f t="shared" si="2"/>
        <v>0</v>
      </c>
      <c r="K40" s="39">
        <f t="shared" si="3"/>
        <v>190000</v>
      </c>
      <c r="L40" s="40">
        <v>13200</v>
      </c>
      <c r="M40" s="40">
        <v>0</v>
      </c>
      <c r="N40" s="40">
        <f t="shared" si="4"/>
        <v>13200</v>
      </c>
      <c r="O40" s="40">
        <f t="shared" si="1"/>
        <v>6.947368421052631</v>
      </c>
    </row>
    <row r="41" spans="1:17" s="5" customFormat="1" ht="41.25" customHeight="1">
      <c r="A41" s="33">
        <v>426000</v>
      </c>
      <c r="B41" s="34" t="s">
        <v>67</v>
      </c>
      <c r="C41" s="35">
        <f>SUM(C42:C46)</f>
        <v>112035</v>
      </c>
      <c r="D41" s="35">
        <f>SUM(D42:D46)</f>
        <v>0</v>
      </c>
      <c r="E41" s="35">
        <f>SUM(C41:D41)</f>
        <v>112035</v>
      </c>
      <c r="F41" s="36">
        <f>SUM(F42:F46)</f>
        <v>348500</v>
      </c>
      <c r="G41" s="36">
        <f>SUM(G42:G46)</f>
        <v>0</v>
      </c>
      <c r="H41" s="36">
        <f>SUM(F41+G41)</f>
        <v>348500</v>
      </c>
      <c r="I41" s="36">
        <f>SUM(I42:I46)</f>
        <v>920000</v>
      </c>
      <c r="J41" s="36">
        <f t="shared" si="2"/>
        <v>0</v>
      </c>
      <c r="K41" s="35">
        <f t="shared" si="3"/>
        <v>920000</v>
      </c>
      <c r="L41" s="36">
        <f>SUM(L42:L46)</f>
        <v>180042.78999999998</v>
      </c>
      <c r="M41" s="36">
        <f>SUM(G41+J41)</f>
        <v>0</v>
      </c>
      <c r="N41" s="36">
        <f t="shared" si="4"/>
        <v>180042.78999999998</v>
      </c>
      <c r="O41" s="36">
        <f t="shared" si="1"/>
        <v>19.56986847826087</v>
      </c>
      <c r="P41" s="13"/>
      <c r="Q41" s="4"/>
    </row>
    <row r="42" spans="1:15" ht="22.5" customHeight="1">
      <c r="A42" s="43">
        <v>426100</v>
      </c>
      <c r="B42" s="44" t="s">
        <v>7</v>
      </c>
      <c r="C42" s="45">
        <v>0</v>
      </c>
      <c r="D42" s="45">
        <v>0</v>
      </c>
      <c r="E42" s="39">
        <f t="shared" si="5"/>
        <v>0</v>
      </c>
      <c r="F42" s="48">
        <v>50000</v>
      </c>
      <c r="G42" s="46">
        <v>0</v>
      </c>
      <c r="H42" s="46">
        <f t="shared" si="7"/>
        <v>50000</v>
      </c>
      <c r="I42" s="40">
        <v>120000</v>
      </c>
      <c r="J42" s="40">
        <f t="shared" si="2"/>
        <v>0</v>
      </c>
      <c r="K42" s="39">
        <f t="shared" si="3"/>
        <v>120000</v>
      </c>
      <c r="L42" s="40">
        <v>0</v>
      </c>
      <c r="M42" s="40">
        <v>0</v>
      </c>
      <c r="N42" s="40">
        <f t="shared" si="4"/>
        <v>0</v>
      </c>
      <c r="O42" s="40">
        <v>0</v>
      </c>
    </row>
    <row r="43" spans="1:15" ht="22.5" customHeight="1">
      <c r="A43" s="43">
        <v>426300</v>
      </c>
      <c r="B43" s="44" t="s">
        <v>8</v>
      </c>
      <c r="C43" s="45">
        <v>0</v>
      </c>
      <c r="D43" s="45">
        <v>0</v>
      </c>
      <c r="E43" s="39">
        <f t="shared" si="5"/>
        <v>0</v>
      </c>
      <c r="F43" s="46">
        <v>75000</v>
      </c>
      <c r="G43" s="46">
        <v>0</v>
      </c>
      <c r="H43" s="46">
        <f t="shared" si="7"/>
        <v>75000</v>
      </c>
      <c r="I43" s="40">
        <v>290000</v>
      </c>
      <c r="J43" s="40">
        <f t="shared" si="2"/>
        <v>0</v>
      </c>
      <c r="K43" s="39">
        <f t="shared" si="3"/>
        <v>290000</v>
      </c>
      <c r="L43" s="40">
        <v>16200</v>
      </c>
      <c r="M43" s="40">
        <v>0</v>
      </c>
      <c r="N43" s="40">
        <f t="shared" si="4"/>
        <v>16200</v>
      </c>
      <c r="O43" s="40">
        <f t="shared" si="1"/>
        <v>5.586206896551724</v>
      </c>
    </row>
    <row r="44" spans="1:15" ht="61.5" customHeight="1">
      <c r="A44" s="43">
        <v>426400</v>
      </c>
      <c r="B44" s="44" t="s">
        <v>49</v>
      </c>
      <c r="C44" s="45">
        <v>67875</v>
      </c>
      <c r="D44" s="45">
        <v>0</v>
      </c>
      <c r="E44" s="39">
        <f t="shared" si="5"/>
        <v>67875</v>
      </c>
      <c r="F44" s="48">
        <v>193500</v>
      </c>
      <c r="G44" s="46">
        <v>0</v>
      </c>
      <c r="H44" s="46">
        <f t="shared" si="7"/>
        <v>193500</v>
      </c>
      <c r="I44" s="40">
        <v>400000</v>
      </c>
      <c r="J44" s="40">
        <f t="shared" si="2"/>
        <v>0</v>
      </c>
      <c r="K44" s="39">
        <f t="shared" si="3"/>
        <v>400000</v>
      </c>
      <c r="L44" s="40">
        <v>119682.79</v>
      </c>
      <c r="M44" s="40">
        <v>0</v>
      </c>
      <c r="N44" s="40">
        <f t="shared" si="4"/>
        <v>119682.79</v>
      </c>
      <c r="O44" s="40">
        <f t="shared" si="1"/>
        <v>29.9206975</v>
      </c>
    </row>
    <row r="45" spans="1:15" ht="22.5" customHeight="1">
      <c r="A45" s="43">
        <v>426800</v>
      </c>
      <c r="B45" s="44" t="s">
        <v>10</v>
      </c>
      <c r="C45" s="45">
        <v>0</v>
      </c>
      <c r="D45" s="45">
        <v>0</v>
      </c>
      <c r="E45" s="39">
        <f t="shared" si="5"/>
        <v>0</v>
      </c>
      <c r="F45" s="46">
        <v>0</v>
      </c>
      <c r="G45" s="46">
        <v>0</v>
      </c>
      <c r="H45" s="46">
        <f t="shared" si="7"/>
        <v>0</v>
      </c>
      <c r="I45" s="40">
        <v>30000</v>
      </c>
      <c r="J45" s="40">
        <f t="shared" si="2"/>
        <v>0</v>
      </c>
      <c r="K45" s="39">
        <f t="shared" si="3"/>
        <v>30000</v>
      </c>
      <c r="L45" s="40">
        <v>0</v>
      </c>
      <c r="M45" s="40">
        <v>0</v>
      </c>
      <c r="N45" s="40">
        <f t="shared" si="4"/>
        <v>0</v>
      </c>
      <c r="O45" s="40">
        <v>0</v>
      </c>
    </row>
    <row r="46" spans="1:15" ht="22.5" customHeight="1">
      <c r="A46" s="43">
        <v>426900</v>
      </c>
      <c r="B46" s="44" t="s">
        <v>9</v>
      </c>
      <c r="C46" s="45">
        <v>44160</v>
      </c>
      <c r="D46" s="45">
        <v>0</v>
      </c>
      <c r="E46" s="39">
        <f t="shared" si="5"/>
        <v>44160</v>
      </c>
      <c r="F46" s="48">
        <v>30000</v>
      </c>
      <c r="G46" s="46">
        <v>0</v>
      </c>
      <c r="H46" s="46">
        <f t="shared" si="7"/>
        <v>30000</v>
      </c>
      <c r="I46" s="40">
        <v>80000</v>
      </c>
      <c r="J46" s="40">
        <f t="shared" si="2"/>
        <v>0</v>
      </c>
      <c r="K46" s="39">
        <f t="shared" si="3"/>
        <v>80000</v>
      </c>
      <c r="L46" s="40">
        <v>44160</v>
      </c>
      <c r="M46" s="40">
        <v>0</v>
      </c>
      <c r="N46" s="40">
        <f t="shared" si="4"/>
        <v>44160</v>
      </c>
      <c r="O46" s="40">
        <f t="shared" si="1"/>
        <v>55.2</v>
      </c>
    </row>
    <row r="47" spans="1:17" s="5" customFormat="1" ht="22.5" customHeight="1">
      <c r="A47" s="33">
        <v>482000</v>
      </c>
      <c r="B47" s="34" t="s">
        <v>68</v>
      </c>
      <c r="C47" s="35">
        <f>SUM(C49)</f>
        <v>12230</v>
      </c>
      <c r="D47" s="35">
        <f>SUM(D49)</f>
        <v>0</v>
      </c>
      <c r="E47" s="35">
        <f>SUM(C47:D47)</f>
        <v>12230</v>
      </c>
      <c r="F47" s="36">
        <f>SUM(F49:F49)</f>
        <v>40000</v>
      </c>
      <c r="G47" s="36">
        <f>SUM(G49:G49)</f>
        <v>0</v>
      </c>
      <c r="H47" s="36">
        <f>SUM(F47+G47)</f>
        <v>40000</v>
      </c>
      <c r="I47" s="36">
        <f>SUM(I48:I49)</f>
        <v>150000</v>
      </c>
      <c r="J47" s="36">
        <f t="shared" si="2"/>
        <v>0</v>
      </c>
      <c r="K47" s="35">
        <f t="shared" si="3"/>
        <v>150000</v>
      </c>
      <c r="L47" s="36">
        <f>SUM(L49)</f>
        <v>19510</v>
      </c>
      <c r="M47" s="36">
        <f>SUM(G47+J47)</f>
        <v>0</v>
      </c>
      <c r="N47" s="36">
        <f t="shared" si="4"/>
        <v>19510</v>
      </c>
      <c r="O47" s="36">
        <f t="shared" si="1"/>
        <v>13.006666666666666</v>
      </c>
      <c r="P47" s="13"/>
      <c r="Q47" s="4"/>
    </row>
    <row r="48" spans="1:17" s="9" customFormat="1" ht="22.5" customHeight="1">
      <c r="A48" s="37">
        <v>482100</v>
      </c>
      <c r="B48" s="38" t="s">
        <v>46</v>
      </c>
      <c r="C48" s="47"/>
      <c r="D48" s="47"/>
      <c r="E48" s="47"/>
      <c r="F48" s="42"/>
      <c r="G48" s="42"/>
      <c r="H48" s="42"/>
      <c r="I48" s="40">
        <v>50000</v>
      </c>
      <c r="J48" s="40">
        <v>0</v>
      </c>
      <c r="K48" s="39">
        <f t="shared" si="3"/>
        <v>50000</v>
      </c>
      <c r="L48" s="40">
        <v>0</v>
      </c>
      <c r="M48" s="40">
        <v>0</v>
      </c>
      <c r="N48" s="40">
        <f>SUM(L48:M48)</f>
        <v>0</v>
      </c>
      <c r="O48" s="40">
        <f t="shared" si="1"/>
        <v>0</v>
      </c>
      <c r="P48" s="15"/>
      <c r="Q48" s="11"/>
    </row>
    <row r="49" spans="1:15" ht="22.5" customHeight="1">
      <c r="A49" s="43">
        <v>482200</v>
      </c>
      <c r="B49" s="44" t="s">
        <v>11</v>
      </c>
      <c r="C49" s="45">
        <v>12230</v>
      </c>
      <c r="D49" s="45">
        <v>0</v>
      </c>
      <c r="E49" s="39">
        <f t="shared" si="5"/>
        <v>12230</v>
      </c>
      <c r="F49" s="46">
        <v>40000</v>
      </c>
      <c r="G49" s="46">
        <v>0</v>
      </c>
      <c r="H49" s="46">
        <f t="shared" si="7"/>
        <v>40000</v>
      </c>
      <c r="I49" s="40">
        <v>100000</v>
      </c>
      <c r="J49" s="40">
        <f t="shared" si="2"/>
        <v>0</v>
      </c>
      <c r="K49" s="39">
        <f t="shared" si="3"/>
        <v>100000</v>
      </c>
      <c r="L49" s="40">
        <v>19510</v>
      </c>
      <c r="M49" s="40">
        <v>0</v>
      </c>
      <c r="N49" s="40">
        <f t="shared" si="4"/>
        <v>19510</v>
      </c>
      <c r="O49" s="40">
        <f t="shared" si="1"/>
        <v>19.509999999999998</v>
      </c>
    </row>
    <row r="50" spans="1:17" s="5" customFormat="1" ht="22.5" customHeight="1">
      <c r="A50" s="33">
        <v>512000</v>
      </c>
      <c r="B50" s="34" t="s">
        <v>69</v>
      </c>
      <c r="C50" s="35">
        <f>SUM(C52)</f>
        <v>26400</v>
      </c>
      <c r="D50" s="35">
        <f>SUM(D52)</f>
        <v>0</v>
      </c>
      <c r="E50" s="35">
        <f>SUM(C50:D50)</f>
        <v>26400</v>
      </c>
      <c r="F50" s="36">
        <f>SUM(F52)</f>
        <v>0</v>
      </c>
      <c r="G50" s="36">
        <f>SUM(G52)</f>
        <v>0</v>
      </c>
      <c r="H50" s="36">
        <f>SUM(F50+G50)</f>
        <v>0</v>
      </c>
      <c r="I50" s="36">
        <f>SUM(I51:I52)</f>
        <v>2100000</v>
      </c>
      <c r="J50" s="36">
        <f>SUM(J51+J52)</f>
        <v>0</v>
      </c>
      <c r="K50" s="35">
        <f t="shared" si="3"/>
        <v>2100000</v>
      </c>
      <c r="L50" s="36">
        <f>SUM(L51:L52)</f>
        <v>26400</v>
      </c>
      <c r="M50" s="36">
        <f>SUM(G50+J50)</f>
        <v>0</v>
      </c>
      <c r="N50" s="36">
        <f t="shared" si="4"/>
        <v>26400</v>
      </c>
      <c r="O50" s="36">
        <f t="shared" si="1"/>
        <v>1.2571428571428571</v>
      </c>
      <c r="P50" s="13"/>
      <c r="Q50" s="4"/>
    </row>
    <row r="51" spans="1:17" s="9" customFormat="1" ht="22.5" customHeight="1">
      <c r="A51" s="37">
        <v>512100</v>
      </c>
      <c r="B51" s="38" t="s">
        <v>43</v>
      </c>
      <c r="C51" s="47"/>
      <c r="D51" s="47"/>
      <c r="E51" s="47"/>
      <c r="F51" s="42"/>
      <c r="G51" s="42"/>
      <c r="H51" s="42"/>
      <c r="I51" s="40">
        <v>2000000</v>
      </c>
      <c r="J51" s="40">
        <v>0</v>
      </c>
      <c r="K51" s="39">
        <f t="shared" si="3"/>
        <v>2000000</v>
      </c>
      <c r="L51" s="40">
        <v>0</v>
      </c>
      <c r="M51" s="40">
        <v>0</v>
      </c>
      <c r="N51" s="40">
        <f>SUM(L51:M51)</f>
        <v>0</v>
      </c>
      <c r="O51" s="40">
        <f t="shared" si="1"/>
        <v>0</v>
      </c>
      <c r="P51" s="15"/>
      <c r="Q51" s="11"/>
    </row>
    <row r="52" spans="1:15" ht="22.5" customHeight="1">
      <c r="A52" s="43">
        <v>512200</v>
      </c>
      <c r="B52" s="44" t="s">
        <v>12</v>
      </c>
      <c r="C52" s="45">
        <v>26400</v>
      </c>
      <c r="D52" s="45">
        <v>0</v>
      </c>
      <c r="E52" s="39">
        <f t="shared" si="5"/>
        <v>26400</v>
      </c>
      <c r="F52" s="46">
        <v>0</v>
      </c>
      <c r="G52" s="46">
        <v>0</v>
      </c>
      <c r="H52" s="46">
        <f t="shared" si="7"/>
        <v>0</v>
      </c>
      <c r="I52" s="40">
        <v>100000</v>
      </c>
      <c r="J52" s="40">
        <f t="shared" si="2"/>
        <v>0</v>
      </c>
      <c r="K52" s="39">
        <f t="shared" si="3"/>
        <v>100000</v>
      </c>
      <c r="L52" s="40">
        <v>26400</v>
      </c>
      <c r="M52" s="40">
        <v>0</v>
      </c>
      <c r="N52" s="40">
        <f t="shared" si="4"/>
        <v>26400</v>
      </c>
      <c r="O52" s="40">
        <f t="shared" si="1"/>
        <v>26.400000000000002</v>
      </c>
    </row>
    <row r="53" spans="1:15" ht="45" customHeight="1">
      <c r="A53" s="49"/>
      <c r="B53" s="34" t="s">
        <v>59</v>
      </c>
      <c r="C53" s="35">
        <f aca="true" t="shared" si="8" ref="C53:H53">SUM(C6+C7+C13+C15+C17+C20+C28+C29+C36+C38+C41+C47+C50)</f>
        <v>4517263</v>
      </c>
      <c r="D53" s="35">
        <f t="shared" si="8"/>
        <v>168929</v>
      </c>
      <c r="E53" s="35">
        <f t="shared" si="8"/>
        <v>4686192</v>
      </c>
      <c r="F53" s="36">
        <f t="shared" si="8"/>
        <v>5445458</v>
      </c>
      <c r="G53" s="36">
        <f t="shared" si="8"/>
        <v>85000</v>
      </c>
      <c r="H53" s="36">
        <f t="shared" si="8"/>
        <v>5530458</v>
      </c>
      <c r="I53" s="36">
        <f>SUM(I50+I47+I41+I38+I36+I29+I28+I20+I17+I15+I13+I7+I6+I11)</f>
        <v>23000000</v>
      </c>
      <c r="J53" s="36">
        <f>SUM(J6+J7+J13+J15+J17+J20+J28+J29+J36+J38+J41+J47+J50)</f>
        <v>0</v>
      </c>
      <c r="K53" s="35">
        <f t="shared" si="3"/>
        <v>23000000</v>
      </c>
      <c r="L53" s="36">
        <f>SUM(L6+L7+L13+L15+L17+L20+L28+L29+L36+L38+L41+L47+L50)</f>
        <v>7822965.12</v>
      </c>
      <c r="M53" s="36">
        <f>SUM(M6+M7+M13+M15+M17+M20+M28+M29+M36+M38+M41+M47+M50)</f>
        <v>0</v>
      </c>
      <c r="N53" s="36">
        <f>SUM(N6+N7+N13+N15+N17+N20+N28+N29+N36+N38+N41+N47+N50)</f>
        <v>7822965.12</v>
      </c>
      <c r="O53" s="36">
        <f t="shared" si="1"/>
        <v>34.01289182608696</v>
      </c>
    </row>
    <row r="54" spans="1:17" s="2" customFormat="1" ht="24.75" customHeight="1">
      <c r="A54" s="50"/>
      <c r="B54" s="51"/>
      <c r="C54" s="52"/>
      <c r="D54" s="52"/>
      <c r="E54" s="52"/>
      <c r="F54" s="53"/>
      <c r="G54" s="53"/>
      <c r="H54" s="53"/>
      <c r="I54" s="54"/>
      <c r="J54" s="54"/>
      <c r="K54" s="54"/>
      <c r="L54" s="54"/>
      <c r="M54" s="54"/>
      <c r="N54" s="54"/>
      <c r="O54" s="54"/>
      <c r="P54" s="16"/>
      <c r="Q54" s="12"/>
    </row>
    <row r="55" spans="1:17" s="2" customFormat="1" ht="24.75" customHeight="1">
      <c r="A55" s="55"/>
      <c r="B55" s="56"/>
      <c r="C55" s="57"/>
      <c r="D55" s="57"/>
      <c r="E55" s="58"/>
      <c r="F55" s="16"/>
      <c r="G55" s="16"/>
      <c r="H55" s="59"/>
      <c r="I55" s="60"/>
      <c r="J55" s="60"/>
      <c r="K55" s="61"/>
      <c r="L55" s="60"/>
      <c r="M55" s="60"/>
      <c r="N55" s="61"/>
      <c r="O55" s="61"/>
      <c r="P55" s="16"/>
      <c r="Q55" s="12"/>
    </row>
    <row r="56" spans="1:17" s="2" customFormat="1" ht="24.75" customHeight="1">
      <c r="A56" s="55"/>
      <c r="B56" s="56"/>
      <c r="C56" s="57"/>
      <c r="D56" s="57"/>
      <c r="E56" s="58"/>
      <c r="F56" s="16"/>
      <c r="G56" s="16"/>
      <c r="H56" s="59"/>
      <c r="I56" s="60"/>
      <c r="J56" s="60"/>
      <c r="K56" s="61"/>
      <c r="L56" s="60"/>
      <c r="M56" s="60"/>
      <c r="N56" s="61"/>
      <c r="O56" s="61"/>
      <c r="P56" s="16"/>
      <c r="Q56" s="12"/>
    </row>
    <row r="57" spans="1:17" s="2" customFormat="1" ht="24.75" customHeight="1">
      <c r="A57" s="55"/>
      <c r="B57" s="56"/>
      <c r="C57" s="62"/>
      <c r="D57" s="62"/>
      <c r="E57" s="63"/>
      <c r="F57" s="64"/>
      <c r="G57" s="64"/>
      <c r="H57" s="65"/>
      <c r="I57" s="66"/>
      <c r="J57" s="66"/>
      <c r="K57" s="61"/>
      <c r="L57" s="66"/>
      <c r="M57" s="66"/>
      <c r="N57" s="61"/>
      <c r="O57" s="61"/>
      <c r="P57" s="16"/>
      <c r="Q57" s="12"/>
    </row>
    <row r="58" spans="1:17" s="2" customFormat="1" ht="24.75" customHeight="1">
      <c r="A58" s="55"/>
      <c r="B58" s="56"/>
      <c r="C58" s="62"/>
      <c r="D58" s="62"/>
      <c r="E58" s="63"/>
      <c r="F58" s="64"/>
      <c r="G58" s="64"/>
      <c r="H58" s="65"/>
      <c r="I58" s="66"/>
      <c r="J58" s="66"/>
      <c r="K58" s="61"/>
      <c r="L58" s="66"/>
      <c r="M58" s="66"/>
      <c r="N58" s="61"/>
      <c r="O58" s="61"/>
      <c r="P58" s="16"/>
      <c r="Q58" s="12"/>
    </row>
    <row r="59" spans="1:17" s="2" customFormat="1" ht="24.75" customHeight="1">
      <c r="A59" s="55"/>
      <c r="B59" s="56"/>
      <c r="C59" s="62"/>
      <c r="D59" s="62"/>
      <c r="E59" s="63"/>
      <c r="F59" s="64"/>
      <c r="G59" s="64"/>
      <c r="H59" s="65"/>
      <c r="I59" s="66"/>
      <c r="J59" s="66"/>
      <c r="K59" s="61"/>
      <c r="L59" s="66"/>
      <c r="M59" s="66"/>
      <c r="N59" s="61"/>
      <c r="O59" s="61"/>
      <c r="P59" s="16"/>
      <c r="Q59" s="12"/>
    </row>
    <row r="60" spans="1:15" ht="24.75" customHeight="1">
      <c r="A60" s="55"/>
      <c r="B60" s="56"/>
      <c r="C60" s="62"/>
      <c r="D60" s="62"/>
      <c r="E60" s="63"/>
      <c r="F60" s="64"/>
      <c r="G60" s="64"/>
      <c r="H60" s="65"/>
      <c r="I60" s="66"/>
      <c r="J60" s="66"/>
      <c r="K60" s="61"/>
      <c r="L60" s="66"/>
      <c r="M60" s="66"/>
      <c r="N60" s="61"/>
      <c r="O60" s="61"/>
    </row>
    <row r="61" spans="1:17" s="2" customFormat="1" ht="24.75" customHeight="1">
      <c r="A61" s="55"/>
      <c r="B61" s="56"/>
      <c r="C61" s="62"/>
      <c r="D61" s="62"/>
      <c r="E61" s="63"/>
      <c r="F61" s="64"/>
      <c r="G61" s="64"/>
      <c r="H61" s="65"/>
      <c r="I61" s="66"/>
      <c r="J61" s="66"/>
      <c r="K61" s="61"/>
      <c r="L61" s="66"/>
      <c r="M61" s="66"/>
      <c r="N61" s="61"/>
      <c r="O61" s="61"/>
      <c r="P61" s="16"/>
      <c r="Q61" s="12"/>
    </row>
    <row r="62" spans="1:17" s="2" customFormat="1" ht="24.75" customHeight="1">
      <c r="A62" s="55"/>
      <c r="B62" s="56"/>
      <c r="C62" s="62"/>
      <c r="D62" s="62"/>
      <c r="E62" s="63"/>
      <c r="F62" s="64"/>
      <c r="G62" s="64"/>
      <c r="H62" s="65"/>
      <c r="I62" s="66"/>
      <c r="J62" s="66"/>
      <c r="K62" s="61"/>
      <c r="L62" s="66"/>
      <c r="M62" s="66"/>
      <c r="N62" s="61"/>
      <c r="O62" s="61"/>
      <c r="P62" s="16"/>
      <c r="Q62" s="12"/>
    </row>
    <row r="63" spans="1:17" s="2" customFormat="1" ht="24.75" customHeight="1">
      <c r="A63" s="55"/>
      <c r="B63" s="56"/>
      <c r="C63" s="62"/>
      <c r="D63" s="62"/>
      <c r="E63" s="63"/>
      <c r="F63" s="64"/>
      <c r="G63" s="64"/>
      <c r="H63" s="65"/>
      <c r="I63" s="66"/>
      <c r="J63" s="66"/>
      <c r="K63" s="61"/>
      <c r="L63" s="66"/>
      <c r="M63" s="66"/>
      <c r="N63" s="61"/>
      <c r="O63" s="61"/>
      <c r="P63" s="16"/>
      <c r="Q63" s="12"/>
    </row>
    <row r="64" spans="1:17" s="2" customFormat="1" ht="24.75" customHeight="1">
      <c r="A64" s="55"/>
      <c r="B64" s="56"/>
      <c r="C64" s="62"/>
      <c r="D64" s="62"/>
      <c r="E64" s="63"/>
      <c r="F64" s="64"/>
      <c r="G64" s="64"/>
      <c r="H64" s="65"/>
      <c r="I64" s="66"/>
      <c r="J64" s="66"/>
      <c r="K64" s="61"/>
      <c r="L64" s="66"/>
      <c r="M64" s="66"/>
      <c r="N64" s="61"/>
      <c r="O64" s="61"/>
      <c r="P64" s="16"/>
      <c r="Q64" s="12"/>
    </row>
    <row r="65" spans="1:17" s="2" customFormat="1" ht="24.75" customHeight="1">
      <c r="A65" s="55"/>
      <c r="B65" s="56"/>
      <c r="C65" s="62"/>
      <c r="D65" s="62"/>
      <c r="E65" s="63"/>
      <c r="F65" s="64"/>
      <c r="G65" s="64"/>
      <c r="H65" s="65"/>
      <c r="I65" s="66"/>
      <c r="J65" s="66"/>
      <c r="K65" s="61"/>
      <c r="L65" s="66"/>
      <c r="M65" s="66"/>
      <c r="N65" s="61"/>
      <c r="O65" s="61"/>
      <c r="P65" s="16"/>
      <c r="Q65" s="12"/>
    </row>
    <row r="66" spans="1:17" s="2" customFormat="1" ht="24.75" customHeight="1">
      <c r="A66" s="50"/>
      <c r="B66" s="51"/>
      <c r="C66" s="63"/>
      <c r="D66" s="63"/>
      <c r="E66" s="63"/>
      <c r="F66" s="65"/>
      <c r="G66" s="65"/>
      <c r="H66" s="65"/>
      <c r="I66" s="61"/>
      <c r="J66" s="61"/>
      <c r="K66" s="61"/>
      <c r="L66" s="61"/>
      <c r="M66" s="61"/>
      <c r="N66" s="61"/>
      <c r="O66" s="61"/>
      <c r="P66" s="16"/>
      <c r="Q66" s="12"/>
    </row>
    <row r="67" spans="1:17" s="2" customFormat="1" ht="24.75" customHeight="1">
      <c r="A67" s="55"/>
      <c r="B67" s="56"/>
      <c r="C67" s="62"/>
      <c r="D67" s="62"/>
      <c r="E67" s="63"/>
      <c r="F67" s="64"/>
      <c r="G67" s="64"/>
      <c r="H67" s="65"/>
      <c r="I67" s="66"/>
      <c r="J67" s="66"/>
      <c r="K67" s="61"/>
      <c r="L67" s="66"/>
      <c r="M67" s="66"/>
      <c r="N67" s="61"/>
      <c r="O67" s="61"/>
      <c r="P67" s="16"/>
      <c r="Q67" s="12"/>
    </row>
    <row r="68" spans="1:17" s="2" customFormat="1" ht="24.75" customHeight="1">
      <c r="A68" s="50"/>
      <c r="B68" s="51"/>
      <c r="C68" s="63"/>
      <c r="D68" s="63"/>
      <c r="E68" s="63"/>
      <c r="F68" s="65"/>
      <c r="G68" s="65"/>
      <c r="H68" s="65"/>
      <c r="I68" s="61"/>
      <c r="J68" s="61"/>
      <c r="K68" s="61"/>
      <c r="L68" s="61"/>
      <c r="M68" s="61"/>
      <c r="N68" s="61"/>
      <c r="O68" s="61"/>
      <c r="P68" s="16"/>
      <c r="Q68" s="12"/>
    </row>
    <row r="69" spans="1:17" s="2" customFormat="1" ht="24.75" customHeight="1">
      <c r="A69" s="55"/>
      <c r="B69" s="56"/>
      <c r="C69" s="62"/>
      <c r="D69" s="62"/>
      <c r="E69" s="63"/>
      <c r="F69" s="64"/>
      <c r="G69" s="64"/>
      <c r="H69" s="65"/>
      <c r="I69" s="66"/>
      <c r="J69" s="66"/>
      <c r="K69" s="61"/>
      <c r="L69" s="66"/>
      <c r="M69" s="66"/>
      <c r="N69" s="61"/>
      <c r="O69" s="61"/>
      <c r="P69" s="16"/>
      <c r="Q69" s="12"/>
    </row>
    <row r="70" spans="1:17" s="2" customFormat="1" ht="24.75" customHeight="1">
      <c r="A70" s="55"/>
      <c r="B70" s="56"/>
      <c r="C70" s="62"/>
      <c r="D70" s="62"/>
      <c r="E70" s="63"/>
      <c r="F70" s="64"/>
      <c r="G70" s="64"/>
      <c r="H70" s="65"/>
      <c r="I70" s="66"/>
      <c r="J70" s="66"/>
      <c r="K70" s="61"/>
      <c r="L70" s="66"/>
      <c r="M70" s="66"/>
      <c r="N70" s="61"/>
      <c r="O70" s="61"/>
      <c r="P70" s="16"/>
      <c r="Q70" s="12"/>
    </row>
    <row r="71" spans="1:17" s="2" customFormat="1" ht="24.75" customHeight="1">
      <c r="A71" s="55"/>
      <c r="B71" s="56"/>
      <c r="C71" s="62"/>
      <c r="D71" s="62"/>
      <c r="E71" s="63"/>
      <c r="F71" s="64"/>
      <c r="G71" s="64"/>
      <c r="H71" s="65"/>
      <c r="I71" s="66"/>
      <c r="J71" s="66"/>
      <c r="K71" s="61"/>
      <c r="L71" s="66"/>
      <c r="M71" s="66"/>
      <c r="N71" s="61"/>
      <c r="O71" s="61"/>
      <c r="P71" s="16"/>
      <c r="Q71" s="12"/>
    </row>
    <row r="72" spans="1:17" s="2" customFormat="1" ht="24.75" customHeight="1">
      <c r="A72" s="55"/>
      <c r="B72" s="56"/>
      <c r="C72" s="62"/>
      <c r="D72" s="62"/>
      <c r="E72" s="63"/>
      <c r="F72" s="64"/>
      <c r="G72" s="64"/>
      <c r="H72" s="65"/>
      <c r="I72" s="66"/>
      <c r="J72" s="66"/>
      <c r="K72" s="61"/>
      <c r="L72" s="66"/>
      <c r="M72" s="66"/>
      <c r="N72" s="61"/>
      <c r="O72" s="61"/>
      <c r="P72" s="16"/>
      <c r="Q72" s="12"/>
    </row>
    <row r="73" spans="1:17" s="2" customFormat="1" ht="24.75" customHeight="1">
      <c r="A73" s="50"/>
      <c r="B73" s="51"/>
      <c r="C73" s="63"/>
      <c r="D73" s="63"/>
      <c r="E73" s="63"/>
      <c r="F73" s="65"/>
      <c r="G73" s="65"/>
      <c r="H73" s="65"/>
      <c r="I73" s="61"/>
      <c r="J73" s="61"/>
      <c r="K73" s="61"/>
      <c r="L73" s="61"/>
      <c r="M73" s="61"/>
      <c r="N73" s="61"/>
      <c r="O73" s="61"/>
      <c r="P73" s="16"/>
      <c r="Q73" s="12"/>
    </row>
    <row r="74" spans="1:17" s="2" customFormat="1" ht="24.75" customHeight="1">
      <c r="A74" s="55"/>
      <c r="B74" s="56"/>
      <c r="C74" s="62"/>
      <c r="D74" s="62"/>
      <c r="E74" s="63"/>
      <c r="F74" s="64"/>
      <c r="G74" s="64"/>
      <c r="H74" s="65"/>
      <c r="I74" s="66"/>
      <c r="J74" s="66"/>
      <c r="K74" s="61"/>
      <c r="L74" s="66"/>
      <c r="M74" s="66"/>
      <c r="N74" s="61"/>
      <c r="O74" s="61"/>
      <c r="P74" s="16"/>
      <c r="Q74" s="12"/>
    </row>
    <row r="75" spans="1:17" s="2" customFormat="1" ht="24.75" customHeight="1">
      <c r="A75" s="55"/>
      <c r="B75" s="56"/>
      <c r="C75" s="62"/>
      <c r="D75" s="62"/>
      <c r="E75" s="63"/>
      <c r="F75" s="64"/>
      <c r="G75" s="64"/>
      <c r="H75" s="65"/>
      <c r="I75" s="66"/>
      <c r="J75" s="66"/>
      <c r="K75" s="61"/>
      <c r="L75" s="66"/>
      <c r="M75" s="66"/>
      <c r="N75" s="61"/>
      <c r="O75" s="61"/>
      <c r="P75" s="16"/>
      <c r="Q75" s="12"/>
    </row>
    <row r="76" spans="1:17" s="2" customFormat="1" ht="24.75" customHeight="1">
      <c r="A76" s="55"/>
      <c r="B76" s="56"/>
      <c r="C76" s="62"/>
      <c r="D76" s="62"/>
      <c r="E76" s="63"/>
      <c r="F76" s="64"/>
      <c r="G76" s="64"/>
      <c r="H76" s="65"/>
      <c r="I76" s="66"/>
      <c r="J76" s="66"/>
      <c r="K76" s="61"/>
      <c r="L76" s="66"/>
      <c r="M76" s="66"/>
      <c r="N76" s="61"/>
      <c r="O76" s="61"/>
      <c r="P76" s="16"/>
      <c r="Q76" s="12"/>
    </row>
    <row r="77" spans="1:17" s="2" customFormat="1" ht="24.75" customHeight="1">
      <c r="A77" s="55"/>
      <c r="B77" s="56"/>
      <c r="C77" s="62"/>
      <c r="D77" s="62"/>
      <c r="E77" s="63"/>
      <c r="F77" s="64"/>
      <c r="G77" s="64"/>
      <c r="H77" s="65"/>
      <c r="I77" s="66"/>
      <c r="J77" s="66"/>
      <c r="K77" s="61"/>
      <c r="L77" s="66"/>
      <c r="M77" s="66"/>
      <c r="N77" s="61"/>
      <c r="O77" s="61"/>
      <c r="P77" s="16"/>
      <c r="Q77" s="12"/>
    </row>
    <row r="78" spans="1:17" s="2" customFormat="1" ht="24.75" customHeight="1">
      <c r="A78" s="55"/>
      <c r="B78" s="56"/>
      <c r="C78" s="62"/>
      <c r="D78" s="62"/>
      <c r="E78" s="63"/>
      <c r="F78" s="64"/>
      <c r="G78" s="64"/>
      <c r="H78" s="65"/>
      <c r="I78" s="66"/>
      <c r="J78" s="66"/>
      <c r="K78" s="61"/>
      <c r="L78" s="66"/>
      <c r="M78" s="66"/>
      <c r="N78" s="61"/>
      <c r="O78" s="61"/>
      <c r="P78" s="16"/>
      <c r="Q78" s="12"/>
    </row>
    <row r="79" spans="1:17" s="2" customFormat="1" ht="24.75" customHeight="1">
      <c r="A79" s="55"/>
      <c r="B79" s="56"/>
      <c r="C79" s="62"/>
      <c r="D79" s="62"/>
      <c r="E79" s="63"/>
      <c r="F79" s="64"/>
      <c r="G79" s="64"/>
      <c r="H79" s="65"/>
      <c r="I79" s="66"/>
      <c r="J79" s="66"/>
      <c r="K79" s="61"/>
      <c r="L79" s="66"/>
      <c r="M79" s="66"/>
      <c r="N79" s="61"/>
      <c r="O79" s="61"/>
      <c r="P79" s="16"/>
      <c r="Q79" s="12"/>
    </row>
    <row r="80" spans="1:17" s="2" customFormat="1" ht="24.75" customHeight="1">
      <c r="A80" s="55"/>
      <c r="B80" s="56"/>
      <c r="C80" s="62"/>
      <c r="D80" s="62"/>
      <c r="E80" s="63"/>
      <c r="F80" s="64"/>
      <c r="G80" s="64"/>
      <c r="H80" s="65"/>
      <c r="I80" s="66"/>
      <c r="J80" s="66"/>
      <c r="K80" s="61"/>
      <c r="L80" s="66"/>
      <c r="M80" s="66"/>
      <c r="N80" s="61"/>
      <c r="O80" s="61"/>
      <c r="P80" s="16"/>
      <c r="Q80" s="12"/>
    </row>
    <row r="81" spans="1:17" s="2" customFormat="1" ht="24.75" customHeight="1">
      <c r="A81" s="55"/>
      <c r="B81" s="56"/>
      <c r="C81" s="62"/>
      <c r="D81" s="62"/>
      <c r="E81" s="63"/>
      <c r="F81" s="64"/>
      <c r="G81" s="64"/>
      <c r="H81" s="65"/>
      <c r="I81" s="66"/>
      <c r="J81" s="66"/>
      <c r="K81" s="61"/>
      <c r="L81" s="66"/>
      <c r="M81" s="66"/>
      <c r="N81" s="61"/>
      <c r="O81" s="61"/>
      <c r="P81" s="16"/>
      <c r="Q81" s="12"/>
    </row>
    <row r="82" spans="1:17" s="2" customFormat="1" ht="24.75" customHeight="1">
      <c r="A82" s="55"/>
      <c r="B82" s="56"/>
      <c r="C82" s="62"/>
      <c r="D82" s="62"/>
      <c r="E82" s="63"/>
      <c r="F82" s="64"/>
      <c r="G82" s="64"/>
      <c r="H82" s="65"/>
      <c r="I82" s="66"/>
      <c r="J82" s="66"/>
      <c r="K82" s="61"/>
      <c r="L82" s="66"/>
      <c r="M82" s="66"/>
      <c r="N82" s="61"/>
      <c r="O82" s="61"/>
      <c r="P82" s="16"/>
      <c r="Q82" s="12"/>
    </row>
    <row r="83" spans="1:17" s="2" customFormat="1" ht="24.75" customHeight="1">
      <c r="A83" s="50"/>
      <c r="B83" s="51"/>
      <c r="C83" s="63"/>
      <c r="D83" s="63"/>
      <c r="E83" s="63"/>
      <c r="F83" s="65"/>
      <c r="G83" s="65"/>
      <c r="H83" s="65"/>
      <c r="I83" s="61"/>
      <c r="J83" s="61"/>
      <c r="K83" s="61"/>
      <c r="L83" s="61"/>
      <c r="M83" s="61"/>
      <c r="N83" s="61"/>
      <c r="O83" s="61"/>
      <c r="P83" s="16"/>
      <c r="Q83" s="12"/>
    </row>
    <row r="84" spans="1:17" s="2" customFormat="1" ht="24.75" customHeight="1">
      <c r="A84" s="55"/>
      <c r="B84" s="56"/>
      <c r="C84" s="62"/>
      <c r="D84" s="62"/>
      <c r="E84" s="63"/>
      <c r="F84" s="64"/>
      <c r="G84" s="64"/>
      <c r="H84" s="65"/>
      <c r="I84" s="66"/>
      <c r="J84" s="66"/>
      <c r="K84" s="61"/>
      <c r="L84" s="66"/>
      <c r="M84" s="66"/>
      <c r="N84" s="61"/>
      <c r="O84" s="61"/>
      <c r="P84" s="16"/>
      <c r="Q84" s="12"/>
    </row>
    <row r="85" spans="1:17" s="2" customFormat="1" ht="24.75" customHeight="1">
      <c r="A85" s="55"/>
      <c r="B85" s="56"/>
      <c r="C85" s="62"/>
      <c r="D85" s="62"/>
      <c r="E85" s="63"/>
      <c r="F85" s="64"/>
      <c r="G85" s="64"/>
      <c r="H85" s="65"/>
      <c r="I85" s="66"/>
      <c r="J85" s="66"/>
      <c r="K85" s="61"/>
      <c r="L85" s="66"/>
      <c r="M85" s="66"/>
      <c r="N85" s="61"/>
      <c r="O85" s="61"/>
      <c r="P85" s="16"/>
      <c r="Q85" s="12"/>
    </row>
    <row r="86" spans="1:17" s="2" customFormat="1" ht="24.75" customHeight="1">
      <c r="A86" s="50"/>
      <c r="B86" s="51"/>
      <c r="C86" s="63"/>
      <c r="D86" s="63"/>
      <c r="E86" s="63"/>
      <c r="F86" s="65"/>
      <c r="G86" s="65"/>
      <c r="H86" s="65"/>
      <c r="I86" s="61"/>
      <c r="J86" s="61"/>
      <c r="K86" s="61"/>
      <c r="L86" s="61"/>
      <c r="M86" s="61"/>
      <c r="N86" s="61"/>
      <c r="O86" s="61"/>
      <c r="P86" s="16"/>
      <c r="Q86" s="12"/>
    </row>
    <row r="87" spans="1:17" s="2" customFormat="1" ht="24.75" customHeight="1">
      <c r="A87" s="55"/>
      <c r="B87" s="56"/>
      <c r="C87" s="62"/>
      <c r="D87" s="62"/>
      <c r="E87" s="63"/>
      <c r="F87" s="64"/>
      <c r="G87" s="64"/>
      <c r="H87" s="65"/>
      <c r="I87" s="66"/>
      <c r="J87" s="66"/>
      <c r="K87" s="61"/>
      <c r="L87" s="66"/>
      <c r="M87" s="66"/>
      <c r="N87" s="61"/>
      <c r="O87" s="61"/>
      <c r="P87" s="16"/>
      <c r="Q87" s="12"/>
    </row>
    <row r="88" spans="1:17" s="2" customFormat="1" ht="24.75" customHeight="1">
      <c r="A88" s="55"/>
      <c r="B88" s="56"/>
      <c r="C88" s="62"/>
      <c r="D88" s="62"/>
      <c r="E88" s="63"/>
      <c r="F88" s="64"/>
      <c r="G88" s="64"/>
      <c r="H88" s="65"/>
      <c r="I88" s="66"/>
      <c r="J88" s="66"/>
      <c r="K88" s="61"/>
      <c r="L88" s="66"/>
      <c r="M88" s="66"/>
      <c r="N88" s="61"/>
      <c r="O88" s="61"/>
      <c r="P88" s="16"/>
      <c r="Q88" s="12"/>
    </row>
    <row r="89" spans="1:17" s="2" customFormat="1" ht="24.75" customHeight="1">
      <c r="A89" s="55"/>
      <c r="B89" s="56"/>
      <c r="C89" s="62"/>
      <c r="D89" s="62"/>
      <c r="E89" s="63"/>
      <c r="F89" s="64"/>
      <c r="G89" s="64"/>
      <c r="H89" s="65"/>
      <c r="I89" s="66"/>
      <c r="J89" s="66"/>
      <c r="K89" s="61"/>
      <c r="L89" s="66"/>
      <c r="M89" s="66"/>
      <c r="N89" s="61"/>
      <c r="O89" s="61"/>
      <c r="P89" s="16"/>
      <c r="Q89" s="12"/>
    </row>
    <row r="90" spans="1:17" s="2" customFormat="1" ht="24.75" customHeight="1">
      <c r="A90" s="55"/>
      <c r="B90" s="56"/>
      <c r="C90" s="62"/>
      <c r="D90" s="62"/>
      <c r="E90" s="63"/>
      <c r="F90" s="64"/>
      <c r="G90" s="64"/>
      <c r="H90" s="65"/>
      <c r="I90" s="66"/>
      <c r="J90" s="66"/>
      <c r="K90" s="61"/>
      <c r="L90" s="66"/>
      <c r="M90" s="66"/>
      <c r="N90" s="61"/>
      <c r="O90" s="61"/>
      <c r="P90" s="16"/>
      <c r="Q90" s="12"/>
    </row>
    <row r="91" spans="6:15" ht="18">
      <c r="F91" s="6"/>
      <c r="G91" s="6"/>
      <c r="H91" s="7"/>
      <c r="I91" s="67"/>
      <c r="J91" s="67"/>
      <c r="K91" s="68"/>
      <c r="L91" s="67"/>
      <c r="M91" s="67"/>
      <c r="N91" s="68"/>
      <c r="O91" s="68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52"/>
  <sheetViews>
    <sheetView zoomScalePageLayoutView="0" workbookViewId="0" topLeftCell="A127">
      <selection activeCell="C153" sqref="C153"/>
    </sheetView>
  </sheetViews>
  <sheetFormatPr defaultColWidth="9.140625" defaultRowHeight="12.75"/>
  <cols>
    <col min="2" max="2" width="11.7109375" style="6" bestFit="1" customWidth="1"/>
    <col min="3" max="3" width="13.140625" style="6" customWidth="1"/>
    <col min="4" max="4" width="13.00390625" style="6" customWidth="1"/>
    <col min="5" max="5" width="13.7109375" style="6" customWidth="1"/>
    <col min="6" max="6" width="10.421875" style="6" customWidth="1"/>
    <col min="7" max="7" width="12.7109375" style="6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6" t="s">
        <v>13</v>
      </c>
      <c r="C4" s="6">
        <v>950021</v>
      </c>
      <c r="E4" s="6">
        <f>SUM(C4:D4)</f>
        <v>950021</v>
      </c>
    </row>
    <row r="5" spans="2:5" ht="12.75">
      <c r="B5" s="6" t="s">
        <v>14</v>
      </c>
      <c r="C5" s="6">
        <v>950021</v>
      </c>
      <c r="E5" s="6">
        <f aca="true" t="shared" si="0" ref="E5:E15">SUM(C5:D5)</f>
        <v>950021</v>
      </c>
    </row>
    <row r="6" spans="2:5" ht="12.75">
      <c r="B6" s="6" t="s">
        <v>15</v>
      </c>
      <c r="C6" s="6">
        <v>950021</v>
      </c>
      <c r="E6" s="6">
        <f t="shared" si="0"/>
        <v>950021</v>
      </c>
    </row>
    <row r="7" spans="2:5" ht="12.75">
      <c r="B7" s="6" t="s">
        <v>16</v>
      </c>
      <c r="C7" s="6">
        <v>954771.11</v>
      </c>
      <c r="D7" s="6">
        <v>10000</v>
      </c>
      <c r="E7" s="6">
        <f t="shared" si="0"/>
        <v>964771.11</v>
      </c>
    </row>
    <row r="8" spans="2:5" ht="12.75">
      <c r="B8" s="6" t="s">
        <v>17</v>
      </c>
      <c r="C8" s="6">
        <v>954771.11</v>
      </c>
      <c r="D8" s="6">
        <v>10000</v>
      </c>
      <c r="E8" s="6">
        <f t="shared" si="0"/>
        <v>964771.11</v>
      </c>
    </row>
    <row r="9" spans="2:5" ht="12.75">
      <c r="B9" s="6" t="s">
        <v>18</v>
      </c>
      <c r="C9" s="6">
        <v>954771.11</v>
      </c>
      <c r="D9" s="6">
        <v>10000</v>
      </c>
      <c r="E9" s="6">
        <f t="shared" si="0"/>
        <v>964771.11</v>
      </c>
    </row>
    <row r="10" spans="2:5" ht="12.75">
      <c r="B10" s="6" t="s">
        <v>19</v>
      </c>
      <c r="C10" s="6">
        <v>954771.11</v>
      </c>
      <c r="D10" s="6">
        <v>10000</v>
      </c>
      <c r="E10" s="6">
        <f t="shared" si="0"/>
        <v>964771.11</v>
      </c>
    </row>
    <row r="11" spans="2:5" ht="12.75">
      <c r="B11" s="6" t="s">
        <v>20</v>
      </c>
      <c r="C11" s="6">
        <v>954771.11</v>
      </c>
      <c r="D11" s="6">
        <v>10000</v>
      </c>
      <c r="E11" s="6">
        <f t="shared" si="0"/>
        <v>964771.11</v>
      </c>
    </row>
    <row r="12" spans="2:5" ht="12.75">
      <c r="B12" s="6" t="s">
        <v>21</v>
      </c>
      <c r="C12" s="6">
        <v>954771.11</v>
      </c>
      <c r="D12" s="6">
        <v>10000</v>
      </c>
      <c r="E12" s="6">
        <f t="shared" si="0"/>
        <v>964771.11</v>
      </c>
    </row>
    <row r="13" spans="2:5" ht="12.75">
      <c r="B13" s="6" t="s">
        <v>24</v>
      </c>
      <c r="C13" s="6">
        <v>964318.82</v>
      </c>
      <c r="D13" s="6">
        <v>10000</v>
      </c>
      <c r="E13" s="6">
        <f t="shared" si="0"/>
        <v>974318.82</v>
      </c>
    </row>
    <row r="14" spans="2:5" ht="12.75">
      <c r="B14" s="6" t="s">
        <v>22</v>
      </c>
      <c r="C14" s="6">
        <v>964318.82</v>
      </c>
      <c r="D14" s="6">
        <v>10000</v>
      </c>
      <c r="E14" s="6">
        <f t="shared" si="0"/>
        <v>974318.82</v>
      </c>
    </row>
    <row r="15" spans="2:5" ht="12.75">
      <c r="B15" s="6" t="s">
        <v>23</v>
      </c>
      <c r="C15" s="6">
        <v>964318.82</v>
      </c>
      <c r="D15" s="6">
        <v>10000</v>
      </c>
      <c r="E15" s="6">
        <f t="shared" si="0"/>
        <v>974318.82</v>
      </c>
    </row>
    <row r="16" spans="3:10" ht="12.75">
      <c r="C16" s="6">
        <f>SUM(C4:C15)</f>
        <v>11471646.120000001</v>
      </c>
      <c r="D16" s="6">
        <f aca="true" t="shared" si="1" ref="D16:J16">SUM(D4:D15)</f>
        <v>90000</v>
      </c>
      <c r="E16" s="6">
        <f t="shared" si="1"/>
        <v>11561646.120000001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23" spans="2:14" ht="12.75">
      <c r="B23" s="6" t="s">
        <v>13</v>
      </c>
      <c r="C23" s="7">
        <v>980000</v>
      </c>
      <c r="D23" s="6">
        <v>950021</v>
      </c>
      <c r="E23" s="6">
        <f>SUM(C23-D23)</f>
        <v>29979</v>
      </c>
      <c r="G23" s="6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7">
        <v>1010000</v>
      </c>
    </row>
    <row r="24" spans="2:14" ht="12.75">
      <c r="B24" s="6" t="s">
        <v>14</v>
      </c>
      <c r="C24" s="7">
        <v>980000</v>
      </c>
      <c r="D24" s="6">
        <v>950021</v>
      </c>
      <c r="E24" s="6">
        <f aca="true" t="shared" si="2" ref="E24:E34">SUM(C24-D24)</f>
        <v>29979</v>
      </c>
      <c r="G24" s="6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7">
        <v>980000</v>
      </c>
    </row>
    <row r="25" spans="2:14" ht="12.75">
      <c r="B25" s="6" t="s">
        <v>15</v>
      </c>
      <c r="C25" s="7">
        <v>980000</v>
      </c>
      <c r="D25" s="6">
        <v>950021</v>
      </c>
      <c r="E25" s="6">
        <f t="shared" si="2"/>
        <v>29979</v>
      </c>
      <c r="G25" s="6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7">
        <v>980000</v>
      </c>
    </row>
    <row r="26" spans="2:14" ht="12.75">
      <c r="B26" s="6" t="s">
        <v>16</v>
      </c>
      <c r="C26" s="7">
        <v>985000</v>
      </c>
      <c r="D26" s="6">
        <v>960021</v>
      </c>
      <c r="E26" s="6">
        <f t="shared" si="2"/>
        <v>24979</v>
      </c>
      <c r="F26" s="6">
        <v>50000</v>
      </c>
      <c r="G26" s="6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7">
        <v>1010000</v>
      </c>
    </row>
    <row r="27" spans="2:14" ht="12.75">
      <c r="B27" s="6" t="s">
        <v>17</v>
      </c>
      <c r="C27" s="7">
        <v>985000</v>
      </c>
      <c r="D27" s="6">
        <v>960021</v>
      </c>
      <c r="E27" s="6">
        <f t="shared" si="2"/>
        <v>24979</v>
      </c>
      <c r="F27" s="6">
        <v>50000</v>
      </c>
      <c r="G27" s="6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7">
        <v>1035000</v>
      </c>
    </row>
    <row r="28" spans="2:14" ht="12.75">
      <c r="B28" s="6" t="s">
        <v>18</v>
      </c>
      <c r="C28" s="7">
        <v>985000</v>
      </c>
      <c r="D28" s="6">
        <v>960021</v>
      </c>
      <c r="E28" s="6">
        <f t="shared" si="2"/>
        <v>24979</v>
      </c>
      <c r="F28" s="6">
        <v>50000</v>
      </c>
      <c r="G28" s="6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7">
        <v>985000</v>
      </c>
    </row>
    <row r="29" spans="2:14" ht="12.75">
      <c r="B29" s="6" t="s">
        <v>19</v>
      </c>
      <c r="C29" s="7">
        <v>985000</v>
      </c>
      <c r="D29" s="6">
        <v>960021</v>
      </c>
      <c r="E29" s="6">
        <f t="shared" si="2"/>
        <v>24979</v>
      </c>
      <c r="F29" s="6">
        <v>50000</v>
      </c>
      <c r="G29" s="6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7">
        <v>1030000</v>
      </c>
    </row>
    <row r="30" spans="2:14" ht="12.75">
      <c r="B30" s="6" t="s">
        <v>20</v>
      </c>
      <c r="C30" s="7">
        <v>985000</v>
      </c>
      <c r="D30" s="6">
        <v>960021</v>
      </c>
      <c r="E30" s="6">
        <f t="shared" si="2"/>
        <v>24979</v>
      </c>
      <c r="F30" s="6">
        <v>50000</v>
      </c>
      <c r="G30" s="6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7">
        <v>1030000</v>
      </c>
    </row>
    <row r="31" spans="2:14" ht="12.75">
      <c r="B31" s="6" t="s">
        <v>21</v>
      </c>
      <c r="C31" s="7">
        <v>985000</v>
      </c>
      <c r="D31" s="6">
        <v>960021</v>
      </c>
      <c r="E31" s="6">
        <f t="shared" si="2"/>
        <v>24979</v>
      </c>
      <c r="F31" s="6">
        <v>50000</v>
      </c>
      <c r="G31" s="6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7">
        <v>985000</v>
      </c>
    </row>
    <row r="32" spans="2:14" ht="12.75">
      <c r="B32" s="6" t="s">
        <v>24</v>
      </c>
      <c r="C32" s="7">
        <v>995000</v>
      </c>
      <c r="D32" s="6">
        <v>970000</v>
      </c>
      <c r="E32" s="6">
        <f t="shared" si="2"/>
        <v>25000</v>
      </c>
      <c r="F32" s="6">
        <v>50000</v>
      </c>
      <c r="G32" s="6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7">
        <v>1030000</v>
      </c>
    </row>
    <row r="33" spans="2:14" ht="12.75">
      <c r="B33" s="6" t="s">
        <v>22</v>
      </c>
      <c r="C33" s="7">
        <v>995000</v>
      </c>
      <c r="D33" s="6">
        <v>970000</v>
      </c>
      <c r="E33" s="6">
        <f t="shared" si="2"/>
        <v>25000</v>
      </c>
      <c r="F33" s="6">
        <v>50000</v>
      </c>
      <c r="G33" s="6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7">
        <v>995000</v>
      </c>
    </row>
    <row r="34" spans="2:14" ht="12.75">
      <c r="B34" s="6" t="s">
        <v>23</v>
      </c>
      <c r="C34" s="7">
        <v>995000</v>
      </c>
      <c r="D34" s="6">
        <v>970000</v>
      </c>
      <c r="E34" s="6">
        <f t="shared" si="2"/>
        <v>25000</v>
      </c>
      <c r="F34" s="6">
        <v>50000</v>
      </c>
      <c r="G34" s="6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7">
        <v>1020000</v>
      </c>
    </row>
    <row r="35" spans="3:14" ht="12.75">
      <c r="C35" s="7">
        <f aca="true" t="shared" si="6" ref="C35:H35">SUM(C23:C34)</f>
        <v>11835000</v>
      </c>
      <c r="D35" s="6">
        <f t="shared" si="6"/>
        <v>11520189</v>
      </c>
      <c r="E35" s="6">
        <f t="shared" si="6"/>
        <v>314811</v>
      </c>
      <c r="F35" s="6">
        <f t="shared" si="6"/>
        <v>450000</v>
      </c>
      <c r="G35" s="6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6">
        <f>SUM(G35-C35)</f>
        <v>450000</v>
      </c>
      <c r="K38" s="1">
        <v>0.5</v>
      </c>
      <c r="L38" s="1"/>
      <c r="M38" s="1"/>
      <c r="N38" s="1"/>
    </row>
    <row r="39" spans="2:14" ht="12.75">
      <c r="B39" s="6" t="s">
        <v>13</v>
      </c>
      <c r="C39" s="6">
        <v>50000</v>
      </c>
      <c r="K39" s="1">
        <f>SUM(K37*K38/100)</f>
        <v>4900</v>
      </c>
      <c r="L39" s="1"/>
      <c r="M39" s="1"/>
      <c r="N39" s="1"/>
    </row>
    <row r="40" spans="2:14" ht="12.75">
      <c r="B40" s="6" t="s">
        <v>14</v>
      </c>
      <c r="K40" s="1">
        <f>SUM(K37+K39)</f>
        <v>984900</v>
      </c>
      <c r="L40" s="1"/>
      <c r="M40" s="1"/>
      <c r="N40" s="1"/>
    </row>
    <row r="41" spans="2:14" ht="12.75">
      <c r="B41" s="6" t="s">
        <v>15</v>
      </c>
      <c r="K41" s="1">
        <v>1</v>
      </c>
      <c r="L41" s="1"/>
      <c r="M41" s="1"/>
      <c r="N41" s="7">
        <v>980000</v>
      </c>
    </row>
    <row r="42" spans="2:14" ht="12.75">
      <c r="B42" s="6" t="s">
        <v>16</v>
      </c>
      <c r="C42" s="6">
        <v>50000</v>
      </c>
      <c r="K42" s="1">
        <f>SUM(K40*K41/100)</f>
        <v>9849</v>
      </c>
      <c r="L42" s="1"/>
      <c r="M42" s="1"/>
      <c r="N42" s="7">
        <v>980000</v>
      </c>
    </row>
    <row r="43" spans="2:14" ht="12.75">
      <c r="B43" s="6" t="s">
        <v>17</v>
      </c>
      <c r="C43" s="6">
        <v>50000</v>
      </c>
      <c r="K43" s="1">
        <f>SUM(K42+K40)</f>
        <v>994749</v>
      </c>
      <c r="L43" s="1"/>
      <c r="M43" s="1"/>
      <c r="N43" s="7">
        <v>980000</v>
      </c>
    </row>
    <row r="44" spans="2:14" ht="12.75">
      <c r="B44" s="6" t="s">
        <v>18</v>
      </c>
      <c r="N44" s="7">
        <v>985000</v>
      </c>
    </row>
    <row r="45" spans="2:14" ht="12.75">
      <c r="B45" s="6" t="s">
        <v>19</v>
      </c>
      <c r="C45" s="6">
        <v>50000</v>
      </c>
      <c r="N45" s="7">
        <v>985000</v>
      </c>
    </row>
    <row r="46" spans="2:14" ht="12.75">
      <c r="B46" s="6" t="s">
        <v>20</v>
      </c>
      <c r="C46" s="6">
        <v>50000</v>
      </c>
      <c r="N46" s="7">
        <v>985000</v>
      </c>
    </row>
    <row r="47" spans="2:14" ht="12.75">
      <c r="B47" s="6" t="s">
        <v>21</v>
      </c>
      <c r="N47" s="7">
        <v>985000</v>
      </c>
    </row>
    <row r="48" spans="2:14" ht="12.75">
      <c r="B48" s="6" t="s">
        <v>24</v>
      </c>
      <c r="C48" s="6">
        <v>50000</v>
      </c>
      <c r="N48" s="7">
        <v>985000</v>
      </c>
    </row>
    <row r="49" spans="2:14" ht="12.75">
      <c r="B49" s="6" t="s">
        <v>22</v>
      </c>
      <c r="N49" s="7">
        <v>985000</v>
      </c>
    </row>
    <row r="50" spans="2:14" ht="12.75">
      <c r="B50" s="6" t="s">
        <v>23</v>
      </c>
      <c r="C50" s="6">
        <v>50000</v>
      </c>
      <c r="N50" s="7">
        <v>995000</v>
      </c>
    </row>
    <row r="51" spans="3:14" ht="12.75">
      <c r="C51" s="6">
        <f>SUM(C39:C50)</f>
        <v>350000</v>
      </c>
      <c r="N51" s="7">
        <v>995000</v>
      </c>
    </row>
    <row r="52" ht="12.75">
      <c r="N52" s="7">
        <v>995000</v>
      </c>
    </row>
    <row r="132" ht="12.75">
      <c r="C132" s="6">
        <v>3883329.37</v>
      </c>
    </row>
    <row r="133" spans="3:5" ht="12.75">
      <c r="C133" s="6">
        <v>483690.69</v>
      </c>
      <c r="D133" s="6">
        <v>2249050.68</v>
      </c>
      <c r="E133" s="6">
        <f>SUM(C133:D133)</f>
        <v>2732741.37</v>
      </c>
    </row>
    <row r="134" ht="12.75">
      <c r="C134" s="6">
        <v>53206.05</v>
      </c>
    </row>
    <row r="135" ht="12.75">
      <c r="C135" s="6">
        <v>29747.04</v>
      </c>
    </row>
    <row r="136" spans="3:5" ht="12.75">
      <c r="C136" s="6">
        <v>3628</v>
      </c>
      <c r="D136" s="6">
        <v>402581.13</v>
      </c>
      <c r="E136" s="6">
        <f>SUM(C134:D136)</f>
        <v>489162.22</v>
      </c>
    </row>
    <row r="137" ht="12.75">
      <c r="C137" s="6">
        <v>84444.07</v>
      </c>
    </row>
    <row r="138" ht="12.75">
      <c r="C138" s="6">
        <v>17561.07</v>
      </c>
    </row>
    <row r="139" ht="12.75">
      <c r="C139" s="6">
        <v>4000</v>
      </c>
    </row>
    <row r="140" ht="12.75">
      <c r="C140" s="6">
        <v>240</v>
      </c>
    </row>
    <row r="141" ht="12.75">
      <c r="C141" s="6">
        <v>46000</v>
      </c>
    </row>
    <row r="142" ht="12.75">
      <c r="C142" s="6">
        <v>5000</v>
      </c>
    </row>
    <row r="143" ht="12.75">
      <c r="C143" s="6">
        <v>20000</v>
      </c>
    </row>
    <row r="144" ht="12.75">
      <c r="C144" s="6">
        <v>20000</v>
      </c>
    </row>
    <row r="145" ht="12.75">
      <c r="C145" s="6">
        <v>7080</v>
      </c>
    </row>
    <row r="146" ht="12.75">
      <c r="C146" s="6">
        <v>1729.5</v>
      </c>
    </row>
    <row r="147" ht="12.75">
      <c r="C147" s="6">
        <v>4400</v>
      </c>
    </row>
    <row r="148" ht="12.75">
      <c r="C148" s="6">
        <v>4800</v>
      </c>
    </row>
    <row r="149" ht="12.75">
      <c r="C149" s="6">
        <v>9300</v>
      </c>
    </row>
    <row r="150" ht="12.75">
      <c r="C150" s="6">
        <v>6330</v>
      </c>
    </row>
    <row r="151" ht="12.75">
      <c r="C151" s="6">
        <v>1700</v>
      </c>
    </row>
    <row r="152" ht="12.75">
      <c r="C152" s="6">
        <f>SUM(C132:C151)</f>
        <v>4686185.790000001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2014-04-23T09:09:09Z</cp:lastPrinted>
  <dcterms:created xsi:type="dcterms:W3CDTF">2008-12-18T08:04:44Z</dcterms:created>
  <dcterms:modified xsi:type="dcterms:W3CDTF">2014-08-04T10:58:34Z</dcterms:modified>
  <cp:category/>
  <cp:version/>
  <cp:contentType/>
  <cp:contentStatus/>
</cp:coreProperties>
</file>