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tabRatio="931" activeTab="0"/>
  </bookViews>
  <sheets>
    <sheet name="TABELA RASHODA I ULAGANJA" sheetId="1" r:id="rId1"/>
    <sheet name="BILANS STANJA" sheetId="2" state="hidden" r:id="rId2"/>
    <sheet name="BILANS USPEHA" sheetId="3" state="hidden" r:id="rId3"/>
    <sheet name="TOKOVI GOTOVINE" sheetId="4" state="hidden" r:id="rId4"/>
    <sheet name="MASA ZA ZARADE" sheetId="5" r:id="rId5"/>
    <sheet name="PLAN ISPLATE ZARADE" sheetId="6" r:id="rId6"/>
    <sheet name="POSEBNE NAMENE" sheetId="7" r:id="rId7"/>
    <sheet name="PLAN PRIHODA" sheetId="8" r:id="rId8"/>
    <sheet name="ПОСЕБАН ПРОГРАМ" sheetId="9" r:id="rId9"/>
  </sheets>
  <definedNames>
    <definedName name="_xlnm.Print_Area" localSheetId="4">'MASA ZA ZARADE'!$A$1:$O$70</definedName>
    <definedName name="_xlnm.Print_Area" localSheetId="7">'PLAN PRIHODA'!$A$1:$F$30</definedName>
    <definedName name="_xlnm.Print_Area" localSheetId="0">'TABELA RASHODA I ULAGANJA'!$A$1:$I$208</definedName>
    <definedName name="_xlnm.Print_Area" localSheetId="8">'ПОСЕБАН ПРОГРАМ'!$A$1:$I$185</definedName>
  </definedNames>
  <calcPr fullCalcOnLoad="1"/>
</workbook>
</file>

<file path=xl/comments1.xml><?xml version="1.0" encoding="utf-8"?>
<comments xmlns="http://schemas.openxmlformats.org/spreadsheetml/2006/main">
  <authors>
    <author>JPZUZS Obrenovac</author>
  </authors>
  <commentList>
    <comment ref="A43" authorId="0">
      <text>
        <r>
          <rPr>
            <b/>
            <sz val="9"/>
            <rFont val="Tahoma"/>
            <family val="2"/>
          </rPr>
          <t>JPZUZS Obrenovac:</t>
        </r>
        <r>
          <rPr>
            <sz val="9"/>
            <rFont val="Tahoma"/>
            <family val="2"/>
          </rPr>
          <t xml:space="preserve">
пребацити у групу одржаванје софтвера
</t>
        </r>
      </text>
    </comment>
    <comment ref="D65" authorId="0">
      <text>
        <r>
          <rPr>
            <b/>
            <sz val="9"/>
            <rFont val="Tahoma"/>
            <family val="2"/>
          </rPr>
          <t>JPZUZS Obrenovac:</t>
        </r>
        <r>
          <rPr>
            <sz val="9"/>
            <rFont val="Tahoma"/>
            <family val="2"/>
          </rPr>
          <t xml:space="preserve">
prebaciti rebalansom na uređenje sl.jav.povr.</t>
        </r>
      </text>
    </comment>
    <comment ref="A27" authorId="0">
      <text>
        <r>
          <rPr>
            <b/>
            <sz val="9"/>
            <rFont val="Tahoma"/>
            <family val="2"/>
          </rPr>
          <t>JPZUZS Obrenovac:</t>
        </r>
        <r>
          <rPr>
            <sz val="9"/>
            <rFont val="Tahoma"/>
            <family val="2"/>
          </rPr>
          <t xml:space="preserve">
пребацити у групу трошкови запослених
</t>
        </r>
      </text>
    </comment>
    <comment ref="E99" authorId="0">
      <text>
        <r>
          <rPr>
            <b/>
            <sz val="9"/>
            <rFont val="Tahoma"/>
            <family val="2"/>
          </rPr>
          <t>JPZUZS Obrenovac:</t>
        </r>
        <r>
          <rPr>
            <sz val="9"/>
            <rFont val="Tahoma"/>
            <family val="2"/>
          </rPr>
          <t xml:space="preserve">
додати 100000
</t>
        </r>
      </text>
    </comment>
    <comment ref="D70" authorId="0">
      <text>
        <r>
          <rPr>
            <b/>
            <sz val="9"/>
            <rFont val="Tahoma"/>
            <family val="2"/>
          </rPr>
          <t>JPZUZS Obrenovac:</t>
        </r>
        <r>
          <rPr>
            <sz val="9"/>
            <rFont val="Tahoma"/>
            <family val="2"/>
          </rPr>
          <t xml:space="preserve">
пребацити у класицан део</t>
        </r>
      </text>
    </comment>
    <comment ref="E105" authorId="0">
      <text>
        <r>
          <rPr>
            <b/>
            <sz val="9"/>
            <rFont val="Tahoma"/>
            <family val="2"/>
          </rPr>
          <t>JPZUZS Obrenovac:</t>
        </r>
        <r>
          <rPr>
            <sz val="9"/>
            <rFont val="Tahoma"/>
            <family val="2"/>
          </rPr>
          <t xml:space="preserve">
уманјено за 85000
</t>
        </r>
      </text>
    </comment>
  </commentList>
</comments>
</file>

<file path=xl/comments6.xml><?xml version="1.0" encoding="utf-8"?>
<comments xmlns="http://schemas.openxmlformats.org/spreadsheetml/2006/main">
  <authors>
    <author>JPZUZS Obrenovac</author>
  </authors>
  <commentList>
    <comment ref="C8" authorId="0">
      <text>
        <r>
          <rPr>
            <b/>
            <sz val="9"/>
            <rFont val="Tahoma"/>
            <family val="2"/>
          </rPr>
          <t>JPZUZS Obrenovac:</t>
        </r>
        <r>
          <rPr>
            <sz val="9"/>
            <rFont val="Tahoma"/>
            <family val="2"/>
          </rPr>
          <t xml:space="preserve">
</t>
        </r>
      </text>
    </comment>
  </commentList>
</comments>
</file>

<file path=xl/comments9.xml><?xml version="1.0" encoding="utf-8"?>
<comments xmlns="http://schemas.openxmlformats.org/spreadsheetml/2006/main">
  <authors>
    <author>JPZUZS Obrenovac</author>
  </authors>
  <commentList>
    <comment ref="A27" authorId="0">
      <text>
        <r>
          <rPr>
            <b/>
            <sz val="9"/>
            <rFont val="Tahoma"/>
            <family val="2"/>
          </rPr>
          <t>JPZUZS Obrenovac:</t>
        </r>
        <r>
          <rPr>
            <sz val="9"/>
            <rFont val="Tahoma"/>
            <family val="2"/>
          </rPr>
          <t xml:space="preserve">
пребацити у групу трошкови запослених
</t>
        </r>
      </text>
    </comment>
    <comment ref="A43" authorId="0">
      <text>
        <r>
          <rPr>
            <b/>
            <sz val="9"/>
            <rFont val="Tahoma"/>
            <family val="2"/>
          </rPr>
          <t>JPZUZS Obrenovac:</t>
        </r>
        <r>
          <rPr>
            <sz val="9"/>
            <rFont val="Tahoma"/>
            <family val="2"/>
          </rPr>
          <t xml:space="preserve">
пребацити у групу одржаванје софтвера
</t>
        </r>
      </text>
    </comment>
    <comment ref="D65" authorId="0">
      <text>
        <r>
          <rPr>
            <b/>
            <sz val="9"/>
            <rFont val="Tahoma"/>
            <family val="2"/>
          </rPr>
          <t>JPZUZS Obrenovac:</t>
        </r>
        <r>
          <rPr>
            <sz val="9"/>
            <rFont val="Tahoma"/>
            <family val="2"/>
          </rPr>
          <t xml:space="preserve">
prebaciti rebalansom na uređenje sl.jav.povr.</t>
        </r>
      </text>
    </comment>
    <comment ref="D70" authorId="0">
      <text>
        <r>
          <rPr>
            <b/>
            <sz val="9"/>
            <rFont val="Tahoma"/>
            <family val="2"/>
          </rPr>
          <t>JPZUZS Obrenovac:</t>
        </r>
        <r>
          <rPr>
            <sz val="9"/>
            <rFont val="Tahoma"/>
            <family val="2"/>
          </rPr>
          <t xml:space="preserve">
пребацити у класицан део</t>
        </r>
      </text>
    </comment>
    <comment ref="K70" authorId="0">
      <text>
        <r>
          <rPr>
            <b/>
            <sz val="9"/>
            <rFont val="Tahoma"/>
            <family val="2"/>
          </rPr>
          <t>JPZUZS Obrenovac:</t>
        </r>
        <r>
          <rPr>
            <sz val="9"/>
            <rFont val="Tahoma"/>
            <family val="2"/>
          </rPr>
          <t xml:space="preserve">
Predračuni od svih  preduzeća
ребалансом пребацити у текуће послованје
</t>
        </r>
      </text>
    </comment>
    <comment ref="L70" authorId="0">
      <text>
        <r>
          <rPr>
            <b/>
            <sz val="9"/>
            <rFont val="Tahoma"/>
            <family val="2"/>
          </rPr>
          <t>JPZUZS Obrenovac:</t>
        </r>
        <r>
          <rPr>
            <sz val="9"/>
            <rFont val="Tahoma"/>
            <family val="2"/>
          </rPr>
          <t xml:space="preserve">
Predračuni od svih  preduzeća
</t>
        </r>
      </text>
    </comment>
    <comment ref="M88" authorId="0">
      <text>
        <r>
          <rPr>
            <b/>
            <sz val="9"/>
            <rFont val="Tahoma"/>
            <family val="2"/>
          </rPr>
          <t>JPZUZS Obrenovac:</t>
        </r>
        <r>
          <rPr>
            <sz val="9"/>
            <rFont val="Tahoma"/>
            <family val="2"/>
          </rPr>
          <t xml:space="preserve">
одрзаванје и материјали за понтон
</t>
        </r>
      </text>
    </comment>
    <comment ref="M97" authorId="0">
      <text>
        <r>
          <rPr>
            <b/>
            <sz val="9"/>
            <rFont val="Tahoma"/>
            <family val="2"/>
          </rPr>
          <t>JPZUZS Obrenovac:</t>
        </r>
        <r>
          <rPr>
            <sz val="9"/>
            <rFont val="Tahoma"/>
            <family val="2"/>
          </rPr>
          <t xml:space="preserve">
амфитеатар
</t>
        </r>
      </text>
    </comment>
    <comment ref="E103" authorId="0">
      <text>
        <r>
          <rPr>
            <b/>
            <sz val="9"/>
            <rFont val="Tahoma"/>
            <family val="2"/>
          </rPr>
          <t>JPZUZS Obrenovac:</t>
        </r>
        <r>
          <rPr>
            <sz val="9"/>
            <rFont val="Tahoma"/>
            <family val="2"/>
          </rPr>
          <t xml:space="preserve">
додати 100000
</t>
        </r>
      </text>
    </comment>
    <comment ref="E111" authorId="0">
      <text>
        <r>
          <rPr>
            <b/>
            <sz val="9"/>
            <rFont val="Tahoma"/>
            <family val="2"/>
          </rPr>
          <t>JPZUZS Obrenovac:</t>
        </r>
        <r>
          <rPr>
            <sz val="9"/>
            <rFont val="Tahoma"/>
            <family val="2"/>
          </rPr>
          <t xml:space="preserve">
уманјено за 85000
</t>
        </r>
      </text>
    </comment>
    <comment ref="L165" authorId="0">
      <text>
        <r>
          <rPr>
            <b/>
            <sz val="9"/>
            <rFont val="Tahoma"/>
            <family val="2"/>
          </rPr>
          <t>JPZUZS Obrenovac:</t>
        </r>
        <r>
          <rPr>
            <sz val="9"/>
            <rFont val="Tahoma"/>
            <family val="2"/>
          </rPr>
          <t xml:space="preserve">
додати текстуални део
</t>
        </r>
      </text>
    </comment>
  </commentList>
</comments>
</file>

<file path=xl/sharedStrings.xml><?xml version="1.0" encoding="utf-8"?>
<sst xmlns="http://schemas.openxmlformats.org/spreadsheetml/2006/main" count="1856" uniqueCount="875">
  <si>
    <t xml:space="preserve"> Табела 16.2. План расхода и улагања  у периоду од 01.01. до 31.12.2019.године</t>
  </si>
  <si>
    <t xml:space="preserve">Потребна финансијска средства  Предузећа, која ће бити финансирана од стране Оснивача,а   намењена  за обављање  пословања у току     2019. године се односе на следеће:
</t>
  </si>
  <si>
    <t>0401-0001</t>
  </si>
  <si>
    <t>I   Управљање заштитом животне средине и природних вредности</t>
  </si>
  <si>
    <t xml:space="preserve">Финансијска средстава за 2019.годину  </t>
  </si>
  <si>
    <t>Први                  квартал 2019</t>
  </si>
  <si>
    <t>Други                 квартал 2019</t>
  </si>
  <si>
    <t>Трећи                      квартал 2019</t>
  </si>
  <si>
    <t>Четврти                        квартал 2019</t>
  </si>
  <si>
    <t xml:space="preserve">prenete </t>
  </si>
  <si>
    <t>утрошено</t>
  </si>
  <si>
    <t>расположиво</t>
  </si>
  <si>
    <t>Набавка опреме</t>
  </si>
  <si>
    <t>02313</t>
  </si>
  <si>
    <t>Набавка  опреме-рачунари, штампачи, скенери  и др.</t>
  </si>
  <si>
    <t>Набавка рачунарске опреме</t>
  </si>
  <si>
    <t>Набавка клима уређаја са уградњом</t>
  </si>
  <si>
    <t>међузбир</t>
  </si>
  <si>
    <t>Трошкови материјала и енергије</t>
  </si>
  <si>
    <t>512</t>
  </si>
  <si>
    <t>5122</t>
  </si>
  <si>
    <t>Набавка канцеларијског материјала</t>
  </si>
  <si>
    <t>5123</t>
  </si>
  <si>
    <t>Набавка средстава за хигијену</t>
  </si>
  <si>
    <t>5124,5129</t>
  </si>
  <si>
    <t>Трошкови осталог материјала (хумус,ђубриво,препарати за заштиту биља и остало)</t>
  </si>
  <si>
    <t>5130</t>
  </si>
  <si>
    <t>Трошкови електричне енергије</t>
  </si>
  <si>
    <t>5133</t>
  </si>
  <si>
    <t xml:space="preserve">Трошкови горива </t>
  </si>
  <si>
    <t>5141</t>
  </si>
  <si>
    <t>Трошкови набавке хтз опреме и сл.</t>
  </si>
  <si>
    <t xml:space="preserve">Трошкови зарада, накнада зарада и остали лични расходи </t>
  </si>
  <si>
    <t>520</t>
  </si>
  <si>
    <t>Трошкови зарада и накнада зарада(бруто)</t>
  </si>
  <si>
    <t>521</t>
  </si>
  <si>
    <t>Трошкови пореза и доприноса на зараде и накнаде на терет послодавца</t>
  </si>
  <si>
    <t>225</t>
  </si>
  <si>
    <t>Накнада за породиљско боловање, боловање преко 30 дана и др. *</t>
  </si>
  <si>
    <t>524</t>
  </si>
  <si>
    <t>Трошкови накнада по уговору о привременим и повременим пословима</t>
  </si>
  <si>
    <t>526</t>
  </si>
  <si>
    <t>Трошкови накнада члановима  надзорног одбора</t>
  </si>
  <si>
    <t>5296</t>
  </si>
  <si>
    <t>Накнаде трошкова превоза на радно место и са радног места</t>
  </si>
  <si>
    <t>529</t>
  </si>
  <si>
    <t>Остале накнаде трошкова запосленима</t>
  </si>
  <si>
    <t>Трошкови производних услуга</t>
  </si>
  <si>
    <t>531</t>
  </si>
  <si>
    <t>53120</t>
  </si>
  <si>
    <t>53121</t>
  </si>
  <si>
    <t>услуге интернета</t>
  </si>
  <si>
    <t>5312</t>
  </si>
  <si>
    <t>поштанске услуге</t>
  </si>
  <si>
    <t>532</t>
  </si>
  <si>
    <t>5323</t>
  </si>
  <si>
    <t>5324</t>
  </si>
  <si>
    <t xml:space="preserve">одржавање рачунарске опреме </t>
  </si>
  <si>
    <t>5325</t>
  </si>
  <si>
    <t>одржавање опреме за јавну безбедност</t>
  </si>
  <si>
    <t>5326</t>
  </si>
  <si>
    <t>одржавање опреме за одржавање зелених површина</t>
  </si>
  <si>
    <t>5320</t>
  </si>
  <si>
    <t>одржавање службених возила</t>
  </si>
  <si>
    <t>5328</t>
  </si>
  <si>
    <t>одржавање клима уређаја</t>
  </si>
  <si>
    <t>535</t>
  </si>
  <si>
    <t>5350</t>
  </si>
  <si>
    <t>услуге телевизије</t>
  </si>
  <si>
    <t xml:space="preserve">штампани медији </t>
  </si>
  <si>
    <t>5507</t>
  </si>
  <si>
    <t>Закуп сервера за ГИС са услугом одржавања</t>
  </si>
  <si>
    <t>5393</t>
  </si>
  <si>
    <t>Трошкови осталих комуналних услуга</t>
  </si>
  <si>
    <t>Нематеријални трошкови</t>
  </si>
  <si>
    <t>5500</t>
  </si>
  <si>
    <t>Трошкови  ревизије финансијских извештаја за 2018 и 2019. годину</t>
  </si>
  <si>
    <t>5505</t>
  </si>
  <si>
    <t>Трошкови чишћења просторија</t>
  </si>
  <si>
    <t>5506</t>
  </si>
  <si>
    <t>Трошкови обезбеђења</t>
  </si>
  <si>
    <t xml:space="preserve">Трошкови  одржавања софтвера </t>
  </si>
  <si>
    <t>одржавање рачуноводственог система</t>
  </si>
  <si>
    <t>одржавање рачунара и веб странице</t>
  </si>
  <si>
    <t>5508</t>
  </si>
  <si>
    <t>Трошкови паркирања службеног возила</t>
  </si>
  <si>
    <t>550</t>
  </si>
  <si>
    <t>5509</t>
  </si>
  <si>
    <t>прање службених возила</t>
  </si>
  <si>
    <t>фотокопирање</t>
  </si>
  <si>
    <t>55091</t>
  </si>
  <si>
    <t>изнајмљивање апарата за воду и воде</t>
  </si>
  <si>
    <t>остале услуге(испитивање микроклиме,испитивање електроинсталација,технички преглед за службена возила и остало)</t>
  </si>
  <si>
    <t>551</t>
  </si>
  <si>
    <t>5513</t>
  </si>
  <si>
    <t>репрезентација добра</t>
  </si>
  <si>
    <t>5510</t>
  </si>
  <si>
    <t>услуге репрезентације</t>
  </si>
  <si>
    <t>5520</t>
  </si>
  <si>
    <t>Трошкови премија осигурања (непокретности, опреме и запослених)</t>
  </si>
  <si>
    <t>5530</t>
  </si>
  <si>
    <t>Трошкови платног промета</t>
  </si>
  <si>
    <t>5594</t>
  </si>
  <si>
    <t>Таксе (административне, судске, регистрационе, локалне и др.)</t>
  </si>
  <si>
    <t>55092</t>
  </si>
  <si>
    <t>Израда елабората о заузећу јавних површина за потребе постављања опреме за игру деце</t>
  </si>
  <si>
    <t>5299</t>
  </si>
  <si>
    <t>Остали непоменути нематеријални трошкови    (разлика за уплату у буџет РС у складу са законом  )</t>
  </si>
  <si>
    <t>5592</t>
  </si>
  <si>
    <t xml:space="preserve">Претплата на часописе </t>
  </si>
  <si>
    <t>5590</t>
  </si>
  <si>
    <t xml:space="preserve">Трошкови огласа у штампи и другим медијима </t>
  </si>
  <si>
    <t>5391</t>
  </si>
  <si>
    <t>Трошкови процене угрожености од катастрофалних догађаја</t>
  </si>
  <si>
    <t>55590</t>
  </si>
  <si>
    <t>Трошкови пореза на добит за (аконтационо за 2018)</t>
  </si>
  <si>
    <t>5504</t>
  </si>
  <si>
    <t>Трошкови стручног образовања и усавршавања запослених</t>
  </si>
  <si>
    <t>5541</t>
  </si>
  <si>
    <t>Трошкови чланарина привредној комори</t>
  </si>
  <si>
    <t>55011</t>
  </si>
  <si>
    <t>Остали непоменути расходи ( трошкови спорова, накнаде штета и др. )</t>
  </si>
  <si>
    <t>Укупно I</t>
  </si>
  <si>
    <t>0401-0003</t>
  </si>
  <si>
    <t>II   Уређење  ЗП „Обреновачки Забран“</t>
  </si>
  <si>
    <t>vanbilansno</t>
  </si>
  <si>
    <t>Постављање прелаза преко канала</t>
  </si>
  <si>
    <t>55097</t>
  </si>
  <si>
    <t>Стручни надзор за постављање прелаза преко канала</t>
  </si>
  <si>
    <t>5124</t>
  </si>
  <si>
    <t xml:space="preserve">Набавка материјала за одржавање понтона 
</t>
  </si>
  <si>
    <t>5329</t>
  </si>
  <si>
    <t>Услуге одржавања и поправке понтона</t>
  </si>
  <si>
    <t>55090</t>
  </si>
  <si>
    <t>Услуге free wi-fi зоне у Забрану</t>
  </si>
  <si>
    <t>Одржавање wi-fi зоне у Забрану</t>
  </si>
  <si>
    <t>Набавка и постављање вештачке стене-билборда</t>
  </si>
  <si>
    <t>55010</t>
  </si>
  <si>
    <t>Услуге вршења стручног надзора над постављањем вештачке стене-билборда</t>
  </si>
  <si>
    <t>Израда пројектне документације за постављање спортског полигона-Авантура парка у ЗП „Обреновачки Забран“</t>
  </si>
  <si>
    <t>Укупно II</t>
  </si>
  <si>
    <t>III   Уређење  Арборетума</t>
  </si>
  <si>
    <t>02327</t>
  </si>
  <si>
    <t>Набавка опреме за природњачки дом</t>
  </si>
  <si>
    <t>0314</t>
  </si>
  <si>
    <t>Набавка садница за Арборетум</t>
  </si>
  <si>
    <t>550991</t>
  </si>
  <si>
    <t>Услуге free wi-fi зоне у Арборетуму</t>
  </si>
  <si>
    <t>5599</t>
  </si>
  <si>
    <t>Набавка са уградњом дрвене перголе-лук за пузавице</t>
  </si>
  <si>
    <t>5339</t>
  </si>
  <si>
    <t>Закуп опреме за реализацију обележавања Дана заштите животне средине</t>
  </si>
  <si>
    <t>Набавка табли за обелажавање биљних врста у Арборетуму</t>
  </si>
  <si>
    <t>Поправка ограде моста у Арборетуму</t>
  </si>
  <si>
    <t>Закуп тематских природњачких изложбених поставки</t>
  </si>
  <si>
    <t>Припрема за штампу и штампа флајера за потребе презентације Природњачког дома у Арборетуму</t>
  </si>
  <si>
    <t>023</t>
  </si>
  <si>
    <t>Набавка и уградња клима уређаја у Природњачком дому у Арборетуму</t>
  </si>
  <si>
    <t>Укупно III</t>
  </si>
  <si>
    <t>0401-1010</t>
  </si>
  <si>
    <t>IV   Подизање дрвореда и   уређење слободних    јавних површина у Обреновцу</t>
  </si>
  <si>
    <t>0262</t>
  </si>
  <si>
    <t>Набавка саксија</t>
  </si>
  <si>
    <t>5596</t>
  </si>
  <si>
    <t>Набавка садница за потребе обележавања еколошких датума</t>
  </si>
  <si>
    <t>03</t>
  </si>
  <si>
    <t>Наставак реализације пројекта-дрвореда у улици Вука Караџића у Обреновцу</t>
  </si>
  <si>
    <t>55094</t>
  </si>
  <si>
    <t>Израда катастарско-топографског плана -геодетске услуге</t>
  </si>
  <si>
    <t>Укупно IV</t>
  </si>
  <si>
    <t>0401-0002</t>
  </si>
  <si>
    <t>V Праћење квалитета елемената животне средине</t>
  </si>
  <si>
    <t>Мониторинг и биомониториг  вода</t>
  </si>
  <si>
    <t>55095</t>
  </si>
  <si>
    <t xml:space="preserve">Биомониторинг површинских вода ( фитопланктона) </t>
  </si>
  <si>
    <t>Спровођење редовних мерења на територији општине</t>
  </si>
  <si>
    <t xml:space="preserve">Сузбијање коровских биљака (амброзије) на јавним девастираним површинама
</t>
  </si>
  <si>
    <t>Мерење и анализа концентрације алергеног полена</t>
  </si>
  <si>
    <t>Подизање јавне свести о мерама и значају сузбијања  амброзије</t>
  </si>
  <si>
    <t>Организовање  медијске кампање за подизање јавне свести о мерама и значају сузбијања  амброзије</t>
  </si>
  <si>
    <t>Укупно V</t>
  </si>
  <si>
    <t>1102-0004/2</t>
  </si>
  <si>
    <t>VI  Остале комуналне услуге</t>
  </si>
  <si>
    <t>Сузбијање штетних организама (комарци, крпељи, глодари  и др.)</t>
  </si>
  <si>
    <t>55093</t>
  </si>
  <si>
    <t>Мониторинг  крпеља, одраслих и ларвених форми комараца на територији ГО Обреновац</t>
  </si>
  <si>
    <t>Мониторинг  штетних глодара на територији ГО Обреновац</t>
  </si>
  <si>
    <t>Реализација програма  сузбијања  крпеља, одраслих и ларвених форми комараца  на територији ГО Обреновац</t>
  </si>
  <si>
    <t>Реализација програма  сузбијања  штетних глодара   на територији ГО Обреновац</t>
  </si>
  <si>
    <t>Укупно VI</t>
  </si>
  <si>
    <t>VII Уређење  ЗП „Група стабала храста лужњака код Јозића колибе“</t>
  </si>
  <si>
    <t>5126</t>
  </si>
  <si>
    <t>Набавка и постављање путне сигнализације ЗП „Група стабала храста лужњака код Јозића колибе“</t>
  </si>
  <si>
    <t>Укупно VII</t>
  </si>
  <si>
    <t xml:space="preserve">Пренете финансијске обавезе Предузећа,  које се односе  на програме и пројекте из области заштите животне средине,  по закљученим уговорима са Извршиоцима услуга/Испоручиоцима добара  из 2018.године су : </t>
  </si>
  <si>
    <t>Опис посла</t>
  </si>
  <si>
    <t>Први                       квартал 2019</t>
  </si>
  <si>
    <t>Други                         квартал 2019</t>
  </si>
  <si>
    <t>Трећи                 квартал 2019</t>
  </si>
  <si>
    <t>Четврти                квартал 2019</t>
  </si>
  <si>
    <t>4350</t>
  </si>
  <si>
    <t xml:space="preserve">Набавка садница, садња и иницијална нега за подизање дрвореда дуж десне стране Забранског пута у Обреновцу </t>
  </si>
  <si>
    <t xml:space="preserve">0259                4350      </t>
  </si>
  <si>
    <t>Набавка садница , садња и иницијална нега за подизање дрвореда у улици Купиначка у Обреновцу</t>
  </si>
  <si>
    <t>4350      02327</t>
  </si>
  <si>
    <t>Опремање ентеријера Природњачког дома у Арборетуму</t>
  </si>
  <si>
    <t>Услови сагласности од ЈП и других јавних институција за потребе израде природњачког дома</t>
  </si>
  <si>
    <t>4350       5370</t>
  </si>
  <si>
    <t>Извођење радова на изградњи прикључне линије инсталације водовода и канализације за Природњачки дом у Арборетуму</t>
  </si>
  <si>
    <t>0224         4350    55591</t>
  </si>
  <si>
    <t>Изградња Природњачког дома у Арборетуму</t>
  </si>
  <si>
    <t>Набавка садница за потребе обележавања битних еколошких датума</t>
  </si>
  <si>
    <t>Мерење  и анализа концентрације алергеног полена</t>
  </si>
  <si>
    <t>Биомониторинг површинских вода</t>
  </si>
  <si>
    <t>Набавка и уградња кишомера</t>
  </si>
  <si>
    <t>Израда пројектне документације за постављање прелаза преко канала</t>
  </si>
  <si>
    <t>Уређење форланда у Забрану</t>
  </si>
  <si>
    <t>Организовање медијске кампање за подизање јавне свести о мерама и значају амброзије</t>
  </si>
  <si>
    <t>Израда пројектне документације за изградњу прикључне линије инсталације водовода и канализације за Природњачки дом у Арборетуму</t>
  </si>
  <si>
    <t xml:space="preserve">0224           4350       55591    </t>
  </si>
  <si>
    <t>Извођење радова на постављању подземног напојног кабла од помоћног стуба надземне електродистрибутивне мреже до разводне табле</t>
  </si>
  <si>
    <t>Набавка садница , садња и иницијална нега на јавним површинма ГО Обреновац</t>
  </si>
  <si>
    <t>Набавка садница , садња и иницијална нега у улици Здравковићева у Обреновцу</t>
  </si>
  <si>
    <t>Набавка материјала за одржаванје арборетума (анкери,малч,тресет,хидрогел,грануловано ђубре,хемијски препарати за заштиту биља и др.)</t>
  </si>
  <si>
    <t>Набавка садница, садња и иницијална нега за озелењавање  бициклистичке стазе у Обреновцу</t>
  </si>
  <si>
    <t>Набавка садница, садња и иницијална нега дуж Забранског пута у Обреновцу</t>
  </si>
  <si>
    <t>израда елабората о заузећу јавних површина</t>
  </si>
  <si>
    <t>наставак изградње пешачке стазе у арборетуму</t>
  </si>
  <si>
    <t>Услуге техничке контроле пројекта за грађевинску дозволу изградњу прелаза преко канала забран.</t>
  </si>
  <si>
    <t xml:space="preserve">Укупно </t>
  </si>
  <si>
    <t>Укупно  ( I+II+III+IV+V+VI+VII)</t>
  </si>
  <si>
    <t>Потребна финансијска средства  Предузећа, која ће бити финансирана од стране Секретаријата за заштиту животне средине града Београда,а   намењена  за реализацију Програма управљања заштићеним  подручјем „Група стабала храста лужњака код Јозића колибе“ за 2019.годину и реализацију Програма управљања заштићеним подручјем „Обреновачки Забран“ за 2019.годину, су :</t>
  </si>
  <si>
    <t>I  Уређење ЗП „Обреновачки Забран“</t>
  </si>
  <si>
    <t>02318</t>
  </si>
  <si>
    <t>Набавка самоходне моторне косачице</t>
  </si>
  <si>
    <t>5120</t>
  </si>
  <si>
    <t>Набавка потрошног и другог материјала ( уља, мазива,гориво, кесе, рукавице, силк,садолин, фарба и др.)</t>
  </si>
  <si>
    <t>Набавка и постављање урбаног мобилијара</t>
  </si>
  <si>
    <t>Набавка и постављање дрвених заштитних стубова</t>
  </si>
  <si>
    <t>Набавка и постављање вештачке стене - билборда</t>
  </si>
  <si>
    <t>Набавка и постављање вештачких гнезда за сове</t>
  </si>
  <si>
    <t>Геодетске услуге - Израда катастарско топографског плана за део парцеле где ће се поставити дрвена платформа (прелаз преко Јазбинске баре)</t>
  </si>
  <si>
    <t>Израда пројектне документације дрвене платформе (прелаза преко Јазбинске баре)</t>
  </si>
  <si>
    <t>55099</t>
  </si>
  <si>
    <t>Пресипање шљунком обале део ЗП који излази на реку Саву (набавка,транспорт и грубо разастирање шљунка)</t>
  </si>
  <si>
    <t xml:space="preserve">Закуп мобилних тоалета (3 комада)     </t>
  </si>
  <si>
    <t>Набавка табли, припрема за штампу и штампа (димензија 1,5м x 0,8)</t>
  </si>
  <si>
    <t>Пројекат "Истраживање фауне инсеката на простору Споменика природе "Обреновачки Забран" Утврђивање присутности и бројности група инсеката - Rhopalocera, Cerambicidae и Scarabidae у ЗП "Обреновачки Забран""</t>
  </si>
  <si>
    <t>Пројекат "Студија стања вегетације и њене угрожености у ЗП "Обреновачки Забран" Истраживање постојећег стања вегетације у ЗП "Обреновачки Забран" у II зони заштите - Јазбинска бара" - I фаза</t>
  </si>
  <si>
    <t>Услуге штампе са набавком и припремом за потребе ЗП "Обреновачки Забран"</t>
  </si>
  <si>
    <t>5310</t>
  </si>
  <si>
    <t xml:space="preserve">Набавка услуга превоза за потребе презентације ЗП </t>
  </si>
  <si>
    <t>Организовање манифестације "Забранске шишмишарије"</t>
  </si>
  <si>
    <t>Укупно  I</t>
  </si>
  <si>
    <t>II Уређење  ЗП „Група стабала храста лужњака код Јозића колибе“</t>
  </si>
  <si>
    <t>Услуге чувања заштићеног подручја- чуварска служба у ЗП „Група стабала храста лужњака код Јозића колибе“</t>
  </si>
  <si>
    <t>Набавка горива за возило и механизацију</t>
  </si>
  <si>
    <t>Набавка потрошног и другог материјала (уља, мазива,гориво, кесе, рукавице, силк,садолин, фарба и др.)</t>
  </si>
  <si>
    <t xml:space="preserve">Пројекат уређења простора за ширу зону заштите ЗП”Група стабала храста лужњака код Јозића колибе“ </t>
  </si>
  <si>
    <t>Санација бунара и довођење бунарске воде на ниво хемијске и бактериолошке исправности воде за техничку употребу</t>
  </si>
  <si>
    <t>Хемијска и бактериолошка анализа воде</t>
  </si>
  <si>
    <t>55098</t>
  </si>
  <si>
    <t>Провера виталности и здравственог стања стабала</t>
  </si>
  <si>
    <t>Набавка  еластичних челичних сајли и повезивање дебла стабала 2 и 3 и повезивање крошњи стабала на три места</t>
  </si>
  <si>
    <t>Хемијско третирање и прихрана заштићених стабала у ЗП „Група стабала храста лужњака код Јозића колибе“</t>
  </si>
  <si>
    <t>51290</t>
  </si>
  <si>
    <t>Набавка топографских карти</t>
  </si>
  <si>
    <t>Израда знакова са утискивањем пиктограма</t>
  </si>
  <si>
    <t xml:space="preserve">Услуге штампе са набавком и припремом за потребе ЗП“Група стабала храста лужњака код Јозића колибе“ </t>
  </si>
  <si>
    <t>Набавка услуга превоза за потребе презентације ЗП</t>
  </si>
  <si>
    <t>Укупно  II</t>
  </si>
  <si>
    <t>Укупно  I+ II</t>
  </si>
  <si>
    <t>Укупно</t>
  </si>
  <si>
    <t>Прилог 3.</t>
  </si>
  <si>
    <t>БИЛАНС СТАЊА  на дан 31.12. 2019.</t>
  </si>
  <si>
    <t>у 000 динара</t>
  </si>
  <si>
    <t>Група рачуна, рачун</t>
  </si>
  <si>
    <t>П О З И Ц И Ј А</t>
  </si>
  <si>
    <t>АОП</t>
  </si>
  <si>
    <t>План 31.03.2019.</t>
  </si>
  <si>
    <t>План 30.06.2019.</t>
  </si>
  <si>
    <t>План 30.09.2019.</t>
  </si>
  <si>
    <t>План 31.12.2019.</t>
  </si>
  <si>
    <t>АКТИВА</t>
  </si>
  <si>
    <t>А. УПИСАНИ А НЕУПЛАЋЕНИ КАПИТАЛ</t>
  </si>
  <si>
    <t>0001</t>
  </si>
  <si>
    <r>
      <t xml:space="preserve">Б.СТАЛНА ИМОВИНА </t>
    </r>
    <r>
      <rPr>
        <sz val="14"/>
        <rFont val="Times New Roman"/>
        <family val="1"/>
      </rPr>
      <t>(0003+0010+0019+0024+0034)</t>
    </r>
  </si>
  <si>
    <t>0002</t>
  </si>
  <si>
    <t>I. НЕМАТЕРИЈАЛНА ИМОВИНА (0004+0005+0006+0007+0008+0009)</t>
  </si>
  <si>
    <t>0003</t>
  </si>
  <si>
    <t>010 и део 019</t>
  </si>
  <si>
    <t>1. Улагања у развој</t>
  </si>
  <si>
    <t>0004</t>
  </si>
  <si>
    <t>011, 012 и део 019</t>
  </si>
  <si>
    <t>2. Концесије, патенти, лиценце, робне и услужне марке, софтвер и остала права</t>
  </si>
  <si>
    <t>0005</t>
  </si>
  <si>
    <t>013 и део 019</t>
  </si>
  <si>
    <t>3. Гудвил</t>
  </si>
  <si>
    <t>0006</t>
  </si>
  <si>
    <t>014 и део 019</t>
  </si>
  <si>
    <t>4. Остала нематеријална имовина</t>
  </si>
  <si>
    <t>0007</t>
  </si>
  <si>
    <t>015 и део 019</t>
  </si>
  <si>
    <t>5. Нематеријална имовина у припреми</t>
  </si>
  <si>
    <t>0008</t>
  </si>
  <si>
    <t>016 и део 019</t>
  </si>
  <si>
    <t>6. Аванси за нематеријалну имовину</t>
  </si>
  <si>
    <t>0009</t>
  </si>
  <si>
    <t>II. НЕКРЕТНИНЕ, ПОСТРОJEЊА И ОПРЕМА (0011 + 0012 + 0013 + 0014 + 0015 + 0016 + 0017 + 0018)</t>
  </si>
  <si>
    <t>0010</t>
  </si>
  <si>
    <t>020, 021 и део 029</t>
  </si>
  <si>
    <t>1. Земљиште</t>
  </si>
  <si>
    <t>0011</t>
  </si>
  <si>
    <t>022 и део 029</t>
  </si>
  <si>
    <t>2. Грађевински објекти</t>
  </si>
  <si>
    <t>0012</t>
  </si>
  <si>
    <t>023 и део 029</t>
  </si>
  <si>
    <t>3. Постројења и опрема</t>
  </si>
  <si>
    <t>0013</t>
  </si>
  <si>
    <t>024 и део 029</t>
  </si>
  <si>
    <t>4. Инвестиционе некретнине</t>
  </si>
  <si>
    <t>0014</t>
  </si>
  <si>
    <t>025 и део 029</t>
  </si>
  <si>
    <t>5. Остале некретнине, постројења и опрема</t>
  </si>
  <si>
    <t>0015</t>
  </si>
  <si>
    <t>026 и део 029</t>
  </si>
  <si>
    <t>6. Некретнине, постројења и опрема у припреми</t>
  </si>
  <si>
    <t>0016</t>
  </si>
  <si>
    <t>027 и део 029</t>
  </si>
  <si>
    <t>7. Улагања на туђим некретнинама, постројењима и опреми</t>
  </si>
  <si>
    <t>0017</t>
  </si>
  <si>
    <t>028 и део 029</t>
  </si>
  <si>
    <t>8. Аванси за некретнине, постројења и опрему</t>
  </si>
  <si>
    <t>0018</t>
  </si>
  <si>
    <t>III. БИОЛОШКА СРЕДСТВА (0020 + 0021 + 0022 + 0023)</t>
  </si>
  <si>
    <t>0019</t>
  </si>
  <si>
    <t>030, 031 и део 039</t>
  </si>
  <si>
    <t>1. Шуме и вишегодишњи засади</t>
  </si>
  <si>
    <t>0020</t>
  </si>
  <si>
    <t>032 и део 039</t>
  </si>
  <si>
    <t>2. Основно стадо</t>
  </si>
  <si>
    <t>0021</t>
  </si>
  <si>
    <t>037 и део 039</t>
  </si>
  <si>
    <t>3. Биолошка средства у припреми</t>
  </si>
  <si>
    <t>0022</t>
  </si>
  <si>
    <t>038 и део 039</t>
  </si>
  <si>
    <t>4. Аванси за биолошка средства</t>
  </si>
  <si>
    <t>0023</t>
  </si>
  <si>
    <t>04. осим 047</t>
  </si>
  <si>
    <t>IV. ДУГОРОЧНИ ФИНАНСИЈСКИ ПЛАСМАНИ 0025 + 0026 + 0027 + 0028 + 0029 + 0030 + 0031 + 0032 + 0033)</t>
  </si>
  <si>
    <t>0024</t>
  </si>
  <si>
    <t>040 и део 049</t>
  </si>
  <si>
    <t>1. Учешћа у капиталу зависних правних лица</t>
  </si>
  <si>
    <t>0025</t>
  </si>
  <si>
    <t>041 и део 049</t>
  </si>
  <si>
    <t>2. Учешћа у капиталу придружених правних лица и заједничким подухватима</t>
  </si>
  <si>
    <t>0026</t>
  </si>
  <si>
    <t>042 и део 049</t>
  </si>
  <si>
    <t>3. Учешћа у капиталу осталих правних лица и друге хартије од вредности расположиве за продају</t>
  </si>
  <si>
    <t>0027</t>
  </si>
  <si>
    <t>део 043, део 044 и део 049</t>
  </si>
  <si>
    <t>4. Дугорочни пласмани матичним и зависним правним лицима</t>
  </si>
  <si>
    <t>0028</t>
  </si>
  <si>
    <t>5. Дугорочни пласмани осталим повезаним правним лицима</t>
  </si>
  <si>
    <t>0029</t>
  </si>
  <si>
    <t>део 045 и део 049</t>
  </si>
  <si>
    <t>6. Дугорочни пласмани у земљи</t>
  </si>
  <si>
    <t>0030</t>
  </si>
  <si>
    <t>7. Дугорочни пласмани у иностранству</t>
  </si>
  <si>
    <t>0031</t>
  </si>
  <si>
    <t>046 и део 049</t>
  </si>
  <si>
    <t>8. Хартије од вредности које се држе до доспећа</t>
  </si>
  <si>
    <t>0032</t>
  </si>
  <si>
    <t>048 и део 049</t>
  </si>
  <si>
    <t>9. Остали дугорочни финансијски пласмани</t>
  </si>
  <si>
    <t>0033</t>
  </si>
  <si>
    <t>V. ДУГОРОЧНА ПОТРАЖИВАЊА (0035 + 0036 + 0037 + 0038 + 0039 + 0040 + 0041)</t>
  </si>
  <si>
    <t>0034</t>
  </si>
  <si>
    <t>050 и део 059</t>
  </si>
  <si>
    <t>1. Потраживања од матичног и зависних правних лица</t>
  </si>
  <si>
    <t>0035</t>
  </si>
  <si>
    <t>051 и део 059</t>
  </si>
  <si>
    <t>2. Потраживања од осталих повезаних лица</t>
  </si>
  <si>
    <t>0036</t>
  </si>
  <si>
    <t>052 и део 059</t>
  </si>
  <si>
    <t>3. Потраживања по основу продаје на робни кредит</t>
  </si>
  <si>
    <t>0037</t>
  </si>
  <si>
    <t>053 и део 059</t>
  </si>
  <si>
    <t>4. Потраживања за продају по уговорима о финансијском лизингу</t>
  </si>
  <si>
    <t>0038</t>
  </si>
  <si>
    <t>054 и део 059</t>
  </si>
  <si>
    <t>5. Потраживања по основу јемства</t>
  </si>
  <si>
    <t>0039</t>
  </si>
  <si>
    <t>055 и део 059</t>
  </si>
  <si>
    <t>6. Спорна и сумњива потраживања</t>
  </si>
  <si>
    <t>0040</t>
  </si>
  <si>
    <t>056 и део 059</t>
  </si>
  <si>
    <t>7. Остала дугорочна потраживања</t>
  </si>
  <si>
    <t>0041</t>
  </si>
  <si>
    <t>В. ОДЛОЖЕНА ПОРЕСКА СРЕДСТВА</t>
  </si>
  <si>
    <t>0042</t>
  </si>
  <si>
    <t>Г. ОБРТНА ИМОВИНА (0044 + 0051 + 0059 + 0060 + 0061 + 0062 + 0068 + 0069 + 0070)</t>
  </si>
  <si>
    <t>0043</t>
  </si>
  <si>
    <t>Класа 1</t>
  </si>
  <si>
    <t>I. ЗАЛИХЕ (0045 + 0046 + 0047 + 0048 + 0049 + 0050)</t>
  </si>
  <si>
    <t>0044</t>
  </si>
  <si>
    <t>1. Материјал, резервни делови, алат и ситан инвентар</t>
  </si>
  <si>
    <t>0045</t>
  </si>
  <si>
    <t>2. Недовршена производња и недовршене услуге</t>
  </si>
  <si>
    <t>0046</t>
  </si>
  <si>
    <t>3. Готови производи</t>
  </si>
  <si>
    <t>0047</t>
  </si>
  <si>
    <t>4. Роба</t>
  </si>
  <si>
    <t>0048</t>
  </si>
  <si>
    <t>5. Стална средства намењена продаји</t>
  </si>
  <si>
    <t>0049</t>
  </si>
  <si>
    <t>6. Плаћени аванси за залихе и услуге</t>
  </si>
  <si>
    <t>0050</t>
  </si>
  <si>
    <t>II. ПОТРАЖИВАЊА ПО ОСНОВУ ПРОДАЈЕ (0052 + 0053 + 0054 + 0055 + 0056 + 0057 + 0058)</t>
  </si>
  <si>
    <t>0051</t>
  </si>
  <si>
    <t>200 и део 209</t>
  </si>
  <si>
    <t>1. Купци у земљи – матична и зависна правна лица</t>
  </si>
  <si>
    <t>0052</t>
  </si>
  <si>
    <t>201 и део 209</t>
  </si>
  <si>
    <t>2. Купци у иностранству – матична и зависна правна лица</t>
  </si>
  <si>
    <t>0053</t>
  </si>
  <si>
    <t>202 и део 209</t>
  </si>
  <si>
    <t>3. Купци у земљи – остала повезана правна лица</t>
  </si>
  <si>
    <t>0054</t>
  </si>
  <si>
    <t>203 и део 209</t>
  </si>
  <si>
    <t>4. Купци у иностранству – остала повезана правна лица</t>
  </si>
  <si>
    <t>0055</t>
  </si>
  <si>
    <t>204 и део 209</t>
  </si>
  <si>
    <t>5. Купци у земљи</t>
  </si>
  <si>
    <t>0056</t>
  </si>
  <si>
    <t>205 и део 209</t>
  </si>
  <si>
    <t>6. Купци у иностранству</t>
  </si>
  <si>
    <t>0057</t>
  </si>
  <si>
    <t>206 и део 209</t>
  </si>
  <si>
    <t>7. Остала потраживања по основу продаје</t>
  </si>
  <si>
    <t>0058</t>
  </si>
  <si>
    <t>III. ПОТРАЖИВАЊА ИЗ СПЕЦИФИЧНИХ ПОСЛОВА</t>
  </si>
  <si>
    <t>0059</t>
  </si>
  <si>
    <t>IV. ДРУГА ПОТРАЖИВАЊА</t>
  </si>
  <si>
    <t>0060</t>
  </si>
  <si>
    <t>V. ФИНАНСИЈСКА СРЕДСТВА КОЈА СЕ ВРЕДНУЈУ ПО ФЕР ВРЕДНОСТИ КРОЗ БИЛАНС УСПЕХА</t>
  </si>
  <si>
    <t>0061</t>
  </si>
  <si>
    <t>23 осим 236 и 237</t>
  </si>
  <si>
    <t>VI. КРАТКОРОЧНИ ФИНАНСИЈСКИ ПЛАСМАНИ (0063 + 0064 + 0065 + 0066 + 0067)</t>
  </si>
  <si>
    <t>0062</t>
  </si>
  <si>
    <t>230 и део 239</t>
  </si>
  <si>
    <t>1. Краткорочни кредити и пласмани – матична и зависна правна лица</t>
  </si>
  <si>
    <t>0063</t>
  </si>
  <si>
    <t>231 и део 239</t>
  </si>
  <si>
    <t>2. Краткорочни кредити и пласмани – остала повезана правна лица</t>
  </si>
  <si>
    <t>0064</t>
  </si>
  <si>
    <t>232 и део 239</t>
  </si>
  <si>
    <t>3. Краткорочни кредити и зајмови у земљи</t>
  </si>
  <si>
    <t>0065</t>
  </si>
  <si>
    <t>233 и део 239</t>
  </si>
  <si>
    <t>4. Краткорочни кредити и зајмови у иностранству</t>
  </si>
  <si>
    <t>0066</t>
  </si>
  <si>
    <t>234, 235, 238 и део 239</t>
  </si>
  <si>
    <t>5. Остали краткорочни финансијски пласмани</t>
  </si>
  <si>
    <t>0067</t>
  </si>
  <si>
    <t>VII. ГОТОВИНСКИ ЕКВИВАЛЕНТИ И ГОТОВИНА</t>
  </si>
  <si>
    <t>0068</t>
  </si>
  <si>
    <t>VIII. ПОРЕЗ НА ДОДАТУ ВРЕДНОСТ</t>
  </si>
  <si>
    <t>0069</t>
  </si>
  <si>
    <t>28 осим 288</t>
  </si>
  <si>
    <t>IX. АКТИВНА ВРЕМЕНСКА РАЗГРАНИЧЕЊА</t>
  </si>
  <si>
    <t>0070</t>
  </si>
  <si>
    <t>Д. УКУПНА АКТИВА = ПОСЛОВНА ИМОВИНА (0001 + 0002 + 0042 + 0043)</t>
  </si>
  <si>
    <t>0071</t>
  </si>
  <si>
    <t>Ђ. ВАНБИЛАНСНА АКТИВА</t>
  </si>
  <si>
    <t>0072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</si>
  <si>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</si>
  <si>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</si>
  <si>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</si>
  <si>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</si>
  <si>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</si>
  <si>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</si>
  <si>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</si>
  <si>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</si>
  <si>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</si>
  <si>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</si>
  <si>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</si>
  <si>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</si>
  <si>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</si>
  <si>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</si>
  <si>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</si>
  <si>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</si>
  <si>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</si>
  <si>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</si>
  <si>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</si>
  <si>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</si>
  <si>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</si>
  <si>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</si>
  <si>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</si>
  <si>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</si>
  <si>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</si>
  <si>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</si>
  <si>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</si>
  <si>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</si>
  <si>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</si>
  <si>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</si>
  <si>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</si>
  <si>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</si>
  <si>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</si>
  <si>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</si>
  <si>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</si>
  <si>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</si>
  <si>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</si>
  <si>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</si>
  <si>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</si>
  <si>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</si>
  <si>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</si>
  <si>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</si>
  <si>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</si>
  <si>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</si>
  <si>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</si>
  <si>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</si>
  <si>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</si>
  <si>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</si>
  <si>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</si>
  <si>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</si>
  <si>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</si>
  <si>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</si>
  <si>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</si>
  <si>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</si>
  <si>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</si>
  <si>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</si>
  <si>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</si>
  <si>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</si>
  <si>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</si>
  <si>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</si>
  <si>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</si>
  <si>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</si>
  <si>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</si>
  <si>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</si>
  <si>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</si>
  <si>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</si>
  <si>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</si>
  <si>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</si>
  <si>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</si>
  <si>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</si>
  <si>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</si>
  <si>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</si>
  <si>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</si>
  <si>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</si>
  <si>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</si>
  <si>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</si>
  <si>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</si>
  <si>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</si>
  <si>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</si>
  <si>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</si>
  <si>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</si>
  <si>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</si>
  <si>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</si>
  <si>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</si>
  <si>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</si>
  <si>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</si>
  <si>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</si>
  <si>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</si>
  <si>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</si>
  <si>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</si>
  <si>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</si>
  <si>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</si>
  <si>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</si>
  <si>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</si>
  <si>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</si>
  <si>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</si>
  <si>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</si>
  <si>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</si>
  <si>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</si>
  <si>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</si>
  <si>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</si>
  <si>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</si>
  <si>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</si>
  <si>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</si>
  <si>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</si>
  <si>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</si>
  <si>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</si>
  <si>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</si>
  <si>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</si>
  <si>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</si>
  <si>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</si>
  <si>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</si>
  <si>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</si>
  <si>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</si>
  <si>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</si>
  <si>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</si>
  <si>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</si>
  <si>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</si>
  <si>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</si>
  <si>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</si>
  <si>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</si>
  <si>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</si>
  <si>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</si>
  <si>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</si>
  <si>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</si>
  <si>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</si>
  <si>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</si>
  <si>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</si>
  <si>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</si>
  <si>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</si>
  <si>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</si>
  <si>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</si>
  <si>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</si>
  <si>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</si>
  <si>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</si>
  <si>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</si>
  <si>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</si>
  <si>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Прилог 3а</t>
  </si>
  <si>
    <t>БИЛАНС УСПЕХА за период 01.01 - 31.12.2019.</t>
  </si>
  <si>
    <t>у 000  динара</t>
  </si>
  <si>
    <t>П О З И Ц И  Ј А</t>
  </si>
  <si>
    <t>AOП</t>
  </si>
  <si>
    <t>И  З  Н  О  С</t>
  </si>
  <si>
    <t>План
01.01-31.03.2019.</t>
  </si>
  <si>
    <t>План
01.01-30.06.2019.</t>
  </si>
  <si>
    <t>План
01.01-30.09.2019.</t>
  </si>
  <si>
    <t>План 
01.01-31.12.2019.</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</si>
  <si>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</si>
  <si>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</si>
  <si>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</si>
  <si>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</si>
  <si>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</si>
  <si>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</si>
  <si>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</si>
  <si>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</si>
  <si>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</si>
  <si>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</si>
  <si>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</si>
  <si>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</si>
  <si>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</si>
  <si>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</si>
  <si>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</si>
  <si>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</si>
  <si>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</si>
  <si>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</si>
  <si>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</si>
  <si>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</si>
  <si>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</si>
  <si>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</si>
  <si>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</si>
  <si>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</si>
  <si>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</si>
  <si>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</si>
  <si>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</si>
  <si>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</si>
  <si>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</si>
  <si>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</si>
  <si>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</si>
  <si>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</si>
  <si>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</si>
  <si>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</si>
  <si>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</si>
  <si>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</si>
  <si>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</si>
  <si>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</si>
  <si>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</si>
  <si>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</si>
  <si>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</si>
  <si>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</si>
  <si>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</si>
  <si>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</si>
  <si>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</si>
  <si>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</si>
  <si>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</si>
  <si>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</si>
  <si>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</si>
  <si>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</si>
  <si>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</si>
  <si>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</si>
  <si>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</si>
  <si>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</si>
  <si>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</si>
  <si>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</si>
  <si>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</si>
  <si>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</si>
  <si>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</si>
  <si>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</si>
  <si>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</si>
  <si>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</si>
  <si>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</si>
  <si>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</si>
  <si>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</si>
  <si>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</si>
  <si>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</si>
  <si>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</si>
  <si>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</si>
  <si>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</si>
  <si>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</si>
  <si>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</si>
  <si>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</si>
  <si>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</si>
  <si>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</si>
  <si>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</si>
  <si>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</si>
  <si>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</si>
  <si>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</si>
  <si>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</si>
  <si>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</si>
  <si>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</si>
  <si>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</si>
  <si>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</si>
  <si>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</si>
  <si>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</si>
  <si>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</si>
  <si>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</si>
  <si>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</si>
  <si>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</si>
  <si>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</si>
  <si>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Прилог 3б</t>
  </si>
  <si>
    <t>ИЗВЕШТАЈ О ТОКОВИМА ГОТОВИНЕ</t>
  </si>
  <si>
    <t>у периоду од 01.01.  до 31.12. 2019. године</t>
  </si>
  <si>
    <t>ПОЗИЦИЈА</t>
  </si>
  <si>
    <t>Износ</t>
  </si>
  <si>
    <t>План 
01.01-31.03.2019.</t>
  </si>
  <si>
    <t>План 
01.01-30.09.2019.</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</si>
  <si>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</si>
  <si>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</si>
  <si>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</si>
  <si>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</si>
  <si>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</si>
  <si>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</si>
  <si>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</si>
  <si>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</si>
  <si>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</si>
  <si>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</si>
  <si>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</si>
  <si>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</si>
  <si>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</si>
  <si>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</si>
  <si>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</si>
  <si>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</si>
  <si>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</si>
  <si>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</si>
  <si>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</si>
  <si>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</si>
  <si>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</si>
  <si>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</si>
  <si>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</si>
  <si>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</si>
  <si>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</si>
  <si>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</si>
  <si>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</si>
  <si>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</si>
  <si>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</si>
  <si>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</si>
  <si>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</si>
  <si>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</si>
  <si>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</si>
  <si>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</si>
  <si>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</si>
  <si>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</si>
  <si>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</si>
  <si>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</si>
  <si>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</si>
  <si>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</si>
  <si>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</si>
  <si>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</si>
  <si>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</si>
  <si>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</si>
  <si>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</si>
  <si>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</si>
  <si>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З. ГОТОВИНА НА ПОЧЕТКУ ОБРАЧУНСКОГ ПЕРИОДА</t>
  </si>
  <si>
    <t>Ж.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</si>
  <si>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</si>
  <si>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Times New Roman"/>
        <family val="1"/>
      </rPr>
      <t>(3042 – 3043 + 3044 + 3045 – 3046)</t>
    </r>
  </si>
  <si>
    <t>Прилог 9</t>
  </si>
  <si>
    <t>Исплаћена маса за зараде, број запослених и просечна зарада по месецима за 2018. годину*- Бруто 1</t>
  </si>
  <si>
    <t>у динарима</t>
  </si>
  <si>
    <t>УКУПНО</t>
  </si>
  <si>
    <t>СТАРОЗАПОСЛЕНИ**</t>
  </si>
  <si>
    <t>НОВОЗАПОСЛЕНИ</t>
  </si>
  <si>
    <t>ПОСЛОВОДСТВО</t>
  </si>
  <si>
    <t>Број запослених</t>
  </si>
  <si>
    <t xml:space="preserve">Маса зарада </t>
  </si>
  <si>
    <t>Просечна зарада</t>
  </si>
  <si>
    <t>I</t>
  </si>
  <si>
    <t>II</t>
  </si>
  <si>
    <t>III</t>
  </si>
  <si>
    <t>IV</t>
  </si>
  <si>
    <t>V</t>
  </si>
  <si>
    <t>VI</t>
  </si>
  <si>
    <t>VII</t>
  </si>
  <si>
    <t>VIII</t>
  </si>
  <si>
    <t>IX</t>
  </si>
  <si>
    <t>X</t>
  </si>
  <si>
    <t>XI</t>
  </si>
  <si>
    <t>XII-процена</t>
  </si>
  <si>
    <t>ПРОСЕК</t>
  </si>
  <si>
    <t xml:space="preserve">* исплата са проценом до краја године </t>
  </si>
  <si>
    <t>** исплата са проценом до краја године старозапослени у 2018. години су они запослени који су били у радном односу у децембру претходне године</t>
  </si>
  <si>
    <t xml:space="preserve">Маса за зараде, број запослених и просечна зарада по месецима за 2019. годину - Бруто 1 </t>
  </si>
  <si>
    <t>СТАРОЗАПОСЛЕНИ*</t>
  </si>
  <si>
    <t>XII</t>
  </si>
  <si>
    <t>Маса за зараде, број запослених и просечна зарада по месецима за 2019. годину - Бруто 2</t>
  </si>
  <si>
    <t>*старозапослени у 20__. години су они запослени који су били у радном односу у предузећу у децембру претходне године</t>
  </si>
  <si>
    <t>Прилог 9а</t>
  </si>
  <si>
    <t>ПЛАН ОБРАЧУНА И ИСПЛАТЕ ЗАРАДА У 2019. ГОДИНИ</t>
  </si>
  <si>
    <t>Месец</t>
  </si>
  <si>
    <t xml:space="preserve"> Исплаћен Бруто 2 у 2018. години</t>
  </si>
  <si>
    <t xml:space="preserve"> Обрачунат Бруто 2                                у 2019. години                                        пре примене закона*</t>
  </si>
  <si>
    <t xml:space="preserve"> Обрачунат Бруто 2                                         у 2019. години                                                   после примене закона*</t>
  </si>
  <si>
    <t xml:space="preserve">Износ уплате у буџет РС </t>
  </si>
  <si>
    <t>1.</t>
  </si>
  <si>
    <t>2.</t>
  </si>
  <si>
    <t>3.</t>
  </si>
  <si>
    <t>(2-3)</t>
  </si>
  <si>
    <t>* Закон о привременом уређивању основица за обрачун и исплату плата, односно зарада и других сталних примања код корисника јавних средстава</t>
  </si>
  <si>
    <t>Прилог 15</t>
  </si>
  <si>
    <t>СРЕДСТВА ЗА ПОСЕБНЕ НАМЕНЕ</t>
  </si>
  <si>
    <t>Редни број</t>
  </si>
  <si>
    <t>Позиција</t>
  </si>
  <si>
    <t>План у 2018.                           (претходна година)</t>
  </si>
  <si>
    <t>Реализација у 2018.                           (претходна година)</t>
  </si>
  <si>
    <t>План за                   01.01.-31.03.2019.</t>
  </si>
  <si>
    <t>План за                   01.01.-30.06.2019.</t>
  </si>
  <si>
    <t>План за                   01.01.-30.09.2019.</t>
  </si>
  <si>
    <t>План за                   01.01.-31.12.2019.</t>
  </si>
  <si>
    <t>Спонзорство</t>
  </si>
  <si>
    <t>Донације</t>
  </si>
  <si>
    <t>Хуманитарне активности</t>
  </si>
  <si>
    <t>4.</t>
  </si>
  <si>
    <t>Спортске активности</t>
  </si>
  <si>
    <t>5.</t>
  </si>
  <si>
    <t>Репрезентација</t>
  </si>
  <si>
    <t>6.</t>
  </si>
  <si>
    <t>Реклама и пропаганда</t>
  </si>
  <si>
    <t>7.</t>
  </si>
  <si>
    <t>Остало</t>
  </si>
  <si>
    <t>Табела 16.1. План прихода  у периоду од 01.01. до 31.12.2019.године</t>
  </si>
  <si>
    <t xml:space="preserve">Опис </t>
  </si>
  <si>
    <t>Први   квартал 2019</t>
  </si>
  <si>
    <t>Други квартал 2019</t>
  </si>
  <si>
    <t>Трећи квартал 2019</t>
  </si>
  <si>
    <t>Четрвти квартал 2019</t>
  </si>
  <si>
    <t>Приходи од Oснивача-субвенција</t>
  </si>
  <si>
    <t xml:space="preserve">Приходи од Секретаријата за заштиту животне средине града Београда </t>
  </si>
  <si>
    <t>Овом изменом и допуном Програма утврђује се динамика и намена трошења средстава опредељених од стране Оснивача у виду субвенција ЈП ЖЗС Обреновац</t>
  </si>
  <si>
    <t>I Намена средстава субвенција за ЈП ЗЖС Обреновац</t>
  </si>
  <si>
    <t xml:space="preserve">Трошкови услуга одржавања </t>
  </si>
  <si>
    <t>Трошкови репрезентације</t>
  </si>
  <si>
    <t>Организовање културних догађаја на тему очувања животне средине</t>
  </si>
  <si>
    <t>Улуге вршења стручних надзора над извођењем радова у објекту Природачки дом у Арборетуму-за потребе постављања енергетског кабла у земљу и услуге вршења стручног надзора на извођењу радова на изградњи прикључне линије водовода и канализације за Природњачки дом у Арборетуму</t>
  </si>
  <si>
    <t>Мониторинг  ларвених  и одраслих  форми комараца, крпеља и штетних глодара са контролом ефеката сузбијања истих на територији ГО Обреновац (измирење обавеза из предходног периода)</t>
  </si>
  <si>
    <t>План по месецима  2019.</t>
  </si>
  <si>
    <t>конто</t>
  </si>
  <si>
    <t>број програма</t>
  </si>
  <si>
    <t>услуге мобилне и фиксне телефоније</t>
  </si>
  <si>
    <t xml:space="preserve">Трошкови фиксне и мобилне телефоније, интернета и поштанских услуга </t>
  </si>
  <si>
    <t xml:space="preserve">Трошкови  осталог материјала </t>
  </si>
  <si>
    <t xml:space="preserve">Трошкови рекламе и пропаганде </t>
  </si>
  <si>
    <t xml:space="preserve">Трошкови осталих  непроизводних услуга </t>
  </si>
  <si>
    <t>0</t>
  </si>
  <si>
    <t>одржавање административне опреме</t>
  </si>
  <si>
    <t>Зоохигијена</t>
  </si>
  <si>
    <t>кап</t>
  </si>
  <si>
    <t>тек</t>
  </si>
  <si>
    <t>На основу члана 61.Закона о јавним предузећима,("Сл.гласник РС"бр. 15/16) надзорни одбор Јавног предузећа за заштиту и унапређење животне срединена територији  градске општине Обреновац, на 70 седници, одржаној дана 10.09.2019 године, донео је:</t>
  </si>
  <si>
    <t>0401-0001.</t>
  </si>
  <si>
    <t>Исплата по месецима  2018.</t>
  </si>
  <si>
    <t>ДРУГУ ИЗМЕНУ И ДОПУНУ ПОСЕБНОГ ПРОГРАМА ЗА КОРИШЋЕЊЕ СУБВЕНЦИЈА ИЗ БУЏЕТА ГРАДСКЕ ОПШТИНЕ ОБРЕНОВАЦ ЗА        2019 ГОДИНУ</t>
  </si>
  <si>
    <t>Мониторинг  ларвених  и одраслих  форми комараца, крпеља и штетних глодара са контролом ефеката сузбијања истих на територији ГО Обреновац (обавеза из предходног периода)</t>
  </si>
  <si>
    <t>II Динамика коришћења средстава субвенција за ЈП ЗЖС Обреновац</t>
  </si>
  <si>
    <t>Средства субвенција за ЈП ЗЖС Обреновац у износу од 60.144.000,82динара, користиће се у периоду од 01.01-31.12.2019године.</t>
  </si>
  <si>
    <t>Динамика повлачења средстава из одобрених субвенција планира се по упућеним захтевима од стране Предузећа.</t>
  </si>
  <si>
    <t xml:space="preserve">Обрадила </t>
  </si>
  <si>
    <t>Јегоровић Марија</t>
  </si>
  <si>
    <t>ЈП ЗЖС Обреновац</t>
  </si>
  <si>
    <t>Директор</t>
  </si>
  <si>
    <t xml:space="preserve">Светозар Андрић </t>
  </si>
</sst>
</file>

<file path=xl/styles.xml><?xml version="1.0" encoding="utf-8"?>
<styleSheet xmlns="http://schemas.openxmlformats.org/spreadsheetml/2006/main">
  <numFmts count="28">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_-;\-* #,##0_-;_-* &quot;-&quot;_-;_-@_-"/>
    <numFmt numFmtId="44" formatCode="_-* #,##0.00\ &quot;дин.&quot;_-;\-* #,##0.00\ &quot;дин.&quot;_-;_-* &quot;-&quot;??\ &quot;дин.&quot;_-;_-@_-"/>
    <numFmt numFmtId="43" formatCode="_-* #,##0.00_-;\-* #,##0.00_-;_-* &quot;-&quot;??_-;_-@_-"/>
    <numFmt numFmtId="164" formatCode="_-* #,##0\ _Д_и_н_._-;\-* #,##0\ _Д_и_н_._-;_-* &quot;-&quot;\ _Д_и_н_._-;_-@_-"/>
    <numFmt numFmtId="165" formatCode="_-* #,##0.00\ _Д_и_н_._-;\-* #,##0.00\ _Д_и_н_._-;_-* &quot;-&quot;??\ _Д_и_н_._-;_-@_-"/>
    <numFmt numFmtId="166" formatCode="#,##0\ &quot;Din.&quot;;\-#,##0\ &quot;Din.&quot;"/>
    <numFmt numFmtId="167" formatCode="#,##0\ &quot;Din.&quot;;[Red]\-#,##0\ &quot;Din.&quot;"/>
    <numFmt numFmtId="168" formatCode="#,##0.00\ &quot;Din.&quot;;\-#,##0.00\ &quot;Din.&quot;"/>
    <numFmt numFmtId="169" formatCode="#,##0.00\ &quot;Din.&quot;;[Red]\-#,##0.00\ &quot;Din.&quot;"/>
    <numFmt numFmtId="170" formatCode="_-* #,##0\ &quot;Din.&quot;_-;\-* #,##0\ &quot;Din.&quot;_-;_-* &quot;-&quot;\ &quot;Din.&quot;_-;_-@_-"/>
    <numFmt numFmtId="171" formatCode="_-* #,##0\ _D_i_n_._-;\-* #,##0\ _D_i_n_._-;_-* &quot;-&quot;\ _D_i_n_._-;_-@_-"/>
    <numFmt numFmtId="172" formatCode="_-* #,##0.00\ &quot;Din.&quot;_-;\-* #,##0.00\ &quot;Din.&quot;_-;_-* &quot;-&quot;??\ &quot;Din.&quot;_-;_-@_-"/>
    <numFmt numFmtId="173" formatCode="_-* #,##0.00\ _D_i_n_._-;\-* #,##0.00\ _D_i_n_._-;_-* &quot;-&quot;??\ _D_i_n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dd/mm/yyyy/"/>
    <numFmt numFmtId="183" formatCode="###########"/>
  </numFmts>
  <fonts count="90">
    <font>
      <sz val="10"/>
      <name val="Arial"/>
      <family val="0"/>
    </font>
    <font>
      <b/>
      <sz val="12"/>
      <name val="Times New Roman"/>
      <family val="1"/>
    </font>
    <font>
      <sz val="12"/>
      <name val="Times New Roman"/>
      <family val="1"/>
    </font>
    <font>
      <sz val="11"/>
      <name val="Times New Roman"/>
      <family val="1"/>
    </font>
    <font>
      <sz val="10"/>
      <name val="Times New Roman"/>
      <family val="1"/>
    </font>
    <font>
      <b/>
      <sz val="11"/>
      <name val="Times New Roman"/>
      <family val="1"/>
    </font>
    <font>
      <b/>
      <sz val="9"/>
      <name val="Tahoma"/>
      <family val="2"/>
    </font>
    <font>
      <sz val="9"/>
      <name val="Tahoma"/>
      <family val="2"/>
    </font>
    <font>
      <b/>
      <sz val="22"/>
      <name val="Times New Roman"/>
      <family val="1"/>
    </font>
    <font>
      <b/>
      <sz val="14"/>
      <name val="Times New Roman"/>
      <family val="1"/>
    </font>
    <font>
      <sz val="14"/>
      <name val="Times New Roman"/>
      <family val="1"/>
    </font>
    <font>
      <sz val="16"/>
      <name val="Times New Roman"/>
      <family val="1"/>
    </font>
    <font>
      <b/>
      <sz val="16"/>
      <name val="Times New Roman"/>
      <family val="1"/>
    </font>
    <font>
      <sz val="16"/>
      <name val="Arial"/>
      <family val="2"/>
    </font>
    <font>
      <sz val="14"/>
      <name val="Arial"/>
      <family val="2"/>
    </font>
    <font>
      <sz val="12"/>
      <color indexed="8"/>
      <name val="Times New Roman"/>
      <family val="1"/>
    </font>
    <font>
      <sz val="12"/>
      <name val="Arial"/>
      <family val="2"/>
    </font>
    <font>
      <i/>
      <sz val="12"/>
      <name val="Times New Roman"/>
      <family val="1"/>
    </font>
    <font>
      <b/>
      <i/>
      <sz val="12"/>
      <name val="Times New Roman"/>
      <family val="1"/>
    </font>
    <font>
      <i/>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10"/>
      <name val="Times New Roman"/>
      <family val="1"/>
    </font>
    <font>
      <sz val="11"/>
      <color indexed="10"/>
      <name val="Times New Roman"/>
      <family val="1"/>
    </font>
    <font>
      <b/>
      <sz val="11"/>
      <color indexed="8"/>
      <name val="Times New Roman"/>
      <family val="1"/>
    </font>
    <font>
      <b/>
      <sz val="11"/>
      <color indexed="10"/>
      <name val="Times New Roman"/>
      <family val="1"/>
    </font>
    <font>
      <sz val="11"/>
      <color indexed="8"/>
      <name val="Times New Roman"/>
      <family val="1"/>
    </font>
    <font>
      <u val="single"/>
      <sz val="11"/>
      <color indexed="8"/>
      <name val="Times New Roman"/>
      <family val="1"/>
    </font>
    <font>
      <b/>
      <sz val="14"/>
      <color indexed="8"/>
      <name val="Times New Roman"/>
      <family val="1"/>
    </font>
    <font>
      <sz val="14"/>
      <color indexed="8"/>
      <name val="Times New Roman"/>
      <family val="1"/>
    </font>
    <font>
      <sz val="16"/>
      <color indexed="8"/>
      <name val="Times New Roman"/>
      <family val="1"/>
    </font>
    <font>
      <b/>
      <sz val="16"/>
      <color indexed="8"/>
      <name val="Times New Roman"/>
      <family val="1"/>
    </font>
    <font>
      <sz val="16"/>
      <color indexed="10"/>
      <name val="Times New Roman"/>
      <family val="1"/>
    </font>
    <font>
      <u val="single"/>
      <sz val="16"/>
      <color indexed="8"/>
      <name val="Times New Roman"/>
      <family val="1"/>
    </font>
    <font>
      <sz val="12"/>
      <color indexed="4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sz val="12"/>
      <color rgb="FF000000"/>
      <name val="Times New Roman"/>
      <family val="1"/>
    </font>
    <font>
      <sz val="12"/>
      <color rgb="FFFF0000"/>
      <name val="Times New Roman"/>
      <family val="1"/>
    </font>
    <font>
      <sz val="11"/>
      <color rgb="FFFF0000"/>
      <name val="Times New Roman"/>
      <family val="1"/>
    </font>
    <font>
      <b/>
      <sz val="11"/>
      <color theme="1"/>
      <name val="Times New Roman"/>
      <family val="1"/>
    </font>
    <font>
      <b/>
      <sz val="11"/>
      <color rgb="FFFF0000"/>
      <name val="Times New Roman"/>
      <family val="1"/>
    </font>
    <font>
      <sz val="11"/>
      <color theme="1"/>
      <name val="Times New Roman"/>
      <family val="1"/>
    </font>
    <font>
      <u val="single"/>
      <sz val="11"/>
      <color theme="1"/>
      <name val="Times New Roman"/>
      <family val="1"/>
    </font>
    <font>
      <b/>
      <sz val="14"/>
      <color rgb="FF000000"/>
      <name val="Times New Roman"/>
      <family val="1"/>
    </font>
    <font>
      <sz val="14"/>
      <color rgb="FF000000"/>
      <name val="Times New Roman"/>
      <family val="1"/>
    </font>
    <font>
      <sz val="16"/>
      <color theme="1"/>
      <name val="Times New Roman"/>
      <family val="1"/>
    </font>
    <font>
      <b/>
      <sz val="16"/>
      <color theme="1"/>
      <name val="Times New Roman"/>
      <family val="1"/>
    </font>
    <font>
      <sz val="16"/>
      <color rgb="FFFF0000"/>
      <name val="Times New Roman"/>
      <family val="1"/>
    </font>
    <font>
      <u val="single"/>
      <sz val="16"/>
      <color theme="1"/>
      <name val="Times New Roman"/>
      <family val="1"/>
    </font>
    <font>
      <sz val="12"/>
      <color rgb="FF00B0F0"/>
      <name val="Times New Roman"/>
      <family val="1"/>
    </font>
    <font>
      <sz val="14"/>
      <color theme="1"/>
      <name val="Times New Roman"/>
      <family val="1"/>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FFFF"/>
        <bgColor indexed="64"/>
      </patternFill>
    </fill>
    <fill>
      <patternFill patternType="solid">
        <fgColor theme="2"/>
        <bgColor indexed="64"/>
      </patternFill>
    </fill>
    <fill>
      <patternFill patternType="solid">
        <fgColor theme="0" tint="-0.1499900072813034"/>
        <bgColor indexed="64"/>
      </patternFill>
    </fill>
    <fill>
      <patternFill patternType="solid">
        <fgColor rgb="FF92D050"/>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right/>
      <top/>
      <bottom style="medium"/>
    </border>
    <border>
      <left>
        <color indexed="63"/>
      </left>
      <right style="medium"/>
      <top>
        <color indexed="63"/>
      </top>
      <bottom>
        <color indexed="63"/>
      </botto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style="medium"/>
      <right style="thin"/>
      <top>
        <color indexed="63"/>
      </top>
      <bottom style="thin"/>
    </border>
    <border>
      <left style="thin"/>
      <right style="thin"/>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medium"/>
      <bottom style="thin"/>
    </border>
    <border>
      <left style="thin"/>
      <right style="medium"/>
      <top>
        <color indexed="63"/>
      </top>
      <bottom>
        <color indexed="63"/>
      </bottom>
    </border>
    <border>
      <left style="thin"/>
      <right/>
      <top style="thin"/>
      <bottom style="thin"/>
    </border>
    <border>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medium"/>
      <top style="thin"/>
      <bottom>
        <color indexed="63"/>
      </bottom>
    </border>
    <border>
      <left style="thin"/>
      <right/>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medium"/>
    </border>
    <border>
      <left style="medium"/>
      <right style="medium"/>
      <top style="medium"/>
      <bottom style="medium"/>
    </border>
    <border>
      <left>
        <color indexed="63"/>
      </left>
      <right style="medium"/>
      <top style="medium"/>
      <bottom style="mediu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top>
        <color indexed="63"/>
      </top>
      <bottom style="medium">
        <color rgb="FF000000"/>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medium"/>
      <right>
        <color indexed="63"/>
      </right>
      <top style="thin"/>
      <bottom style="thin"/>
    </border>
    <border>
      <left style="thin"/>
      <right style="medium"/>
      <top>
        <color indexed="63"/>
      </top>
      <bottom style="medium"/>
    </border>
    <border>
      <left/>
      <right/>
      <top/>
      <bottom style="thin"/>
    </border>
    <border>
      <left>
        <color indexed="63"/>
      </left>
      <right>
        <color indexed="63"/>
      </right>
      <top style="thin"/>
      <bottom style="thin"/>
    </border>
    <border>
      <left style="medium"/>
      <right style="thin"/>
      <top style="thin"/>
      <bottom>
        <color indexed="63"/>
      </bottom>
    </border>
    <border>
      <left/>
      <right/>
      <top style="medium"/>
      <bottom style="medium"/>
    </border>
    <border>
      <left style="medium"/>
      <right style="medium"/>
      <top/>
      <bottom style="thin"/>
    </border>
    <border>
      <left style="medium"/>
      <right style="medium"/>
      <top style="thin"/>
      <bottom style="thin"/>
    </border>
    <border>
      <left style="medium"/>
      <right style="medium"/>
      <top style="thin"/>
      <bottom>
        <color indexed="63"/>
      </bottom>
    </border>
    <border>
      <left/>
      <right style="thin"/>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medium"/>
      <right style="thin"/>
      <top style="medium"/>
      <bottom style="thin"/>
    </border>
    <border>
      <left style="thin"/>
      <right>
        <color indexed="63"/>
      </right>
      <top style="medium"/>
      <bottom style="thin"/>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color indexed="63"/>
      </right>
      <top style="medium"/>
      <bottom>
        <color indexed="63"/>
      </bottom>
    </border>
    <border>
      <left style="thin"/>
      <right>
        <color indexed="63"/>
      </right>
      <top style="medium"/>
      <bottom style="medium"/>
    </border>
    <border>
      <left style="medium"/>
      <right style="medium"/>
      <top>
        <color indexed="63"/>
      </top>
      <bottom>
        <color indexed="63"/>
      </bottom>
    </border>
    <border>
      <left style="thin"/>
      <right/>
      <top/>
      <bottom/>
    </border>
    <border>
      <left style="medium"/>
      <right style="thin"/>
      <top style="medium"/>
      <bottom>
        <color indexed="63"/>
      </bottom>
    </border>
    <border>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thin"/>
      <right style="medium"/>
      <top style="medium"/>
      <bottom>
        <color indexed="63"/>
      </bottom>
    </border>
    <border>
      <left style="thin"/>
      <right>
        <color indexed="63"/>
      </right>
      <top>
        <color indexed="63"/>
      </top>
      <bottom style="medium"/>
    </border>
    <border>
      <left style="medium"/>
      <right style="medium"/>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medium"/>
      <right>
        <color indexed="63"/>
      </right>
      <top style="medium"/>
      <bottom style="medium"/>
    </border>
    <border>
      <left style="medium"/>
      <right>
        <color indexed="63"/>
      </right>
      <top>
        <color indexed="63"/>
      </top>
      <bottom>
        <color indexed="63"/>
      </bottom>
    </border>
    <border>
      <left/>
      <right style="thin"/>
      <top/>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996">
    <xf numFmtId="0" fontId="0" fillId="0" borderId="0" xfId="0" applyAlignment="1">
      <alignment/>
    </xf>
    <xf numFmtId="4" fontId="3" fillId="33" borderId="10" xfId="0" applyNumberFormat="1" applyFont="1" applyFill="1" applyBorder="1" applyAlignment="1">
      <alignment horizontal="right"/>
    </xf>
    <xf numFmtId="4" fontId="5" fillId="34" borderId="11" xfId="0" applyNumberFormat="1" applyFont="1" applyFill="1" applyBorder="1" applyAlignment="1">
      <alignment horizontal="right" wrapText="1"/>
    </xf>
    <xf numFmtId="0" fontId="2" fillId="0" borderId="0" xfId="0" applyFont="1" applyAlignment="1">
      <alignment vertical="center"/>
    </xf>
    <xf numFmtId="0" fontId="2" fillId="0" borderId="0" xfId="0" applyFont="1" applyAlignment="1">
      <alignment horizontal="right" vertical="center"/>
    </xf>
    <xf numFmtId="182" fontId="1" fillId="0" borderId="12" xfId="0" applyNumberFormat="1" applyFont="1" applyBorder="1" applyAlignment="1">
      <alignment horizontal="center" vertical="center" wrapText="1"/>
    </xf>
    <xf numFmtId="182" fontId="1" fillId="0" borderId="12" xfId="0" applyNumberFormat="1"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horizontal="right" vertical="center"/>
    </xf>
    <xf numFmtId="0" fontId="2" fillId="0" borderId="13" xfId="0" applyFont="1" applyBorder="1" applyAlignment="1">
      <alignment vertical="center"/>
    </xf>
    <xf numFmtId="0" fontId="9" fillId="0" borderId="13" xfId="0" applyFont="1" applyBorder="1" applyAlignment="1">
      <alignment vertical="center"/>
    </xf>
    <xf numFmtId="0" fontId="9" fillId="0" borderId="13" xfId="0" applyFont="1" applyBorder="1" applyAlignment="1">
      <alignment horizontal="center" vertical="center"/>
    </xf>
    <xf numFmtId="183" fontId="10" fillId="35" borderId="14" xfId="0" applyNumberFormat="1" applyFont="1" applyFill="1" applyBorder="1" applyAlignment="1">
      <alignment horizontal="center" vertical="center" wrapText="1"/>
    </xf>
    <xf numFmtId="0" fontId="10" fillId="35" borderId="15" xfId="0" applyFont="1" applyFill="1" applyBorder="1" applyAlignment="1">
      <alignment horizontal="center" vertical="center" wrapText="1"/>
    </xf>
    <xf numFmtId="0" fontId="10" fillId="35" borderId="14" xfId="0" applyFont="1" applyFill="1" applyBorder="1" applyAlignment="1">
      <alignment horizontal="center" vertical="center" wrapText="1"/>
    </xf>
    <xf numFmtId="3" fontId="10" fillId="35" borderId="11" xfId="0" applyNumberFormat="1" applyFont="1" applyFill="1" applyBorder="1" applyAlignment="1">
      <alignment horizontal="center" vertical="center" wrapText="1"/>
    </xf>
    <xf numFmtId="0" fontId="10" fillId="35" borderId="16" xfId="0" applyFont="1" applyFill="1" applyBorder="1" applyAlignment="1">
      <alignment horizontal="center" vertical="center"/>
    </xf>
    <xf numFmtId="0" fontId="11" fillId="0" borderId="13" xfId="0" applyFont="1" applyBorder="1" applyAlignment="1">
      <alignment vertical="center"/>
    </xf>
    <xf numFmtId="0" fontId="10" fillId="0" borderId="17" xfId="0" applyFont="1" applyFill="1" applyBorder="1" applyAlignment="1">
      <alignment horizontal="center" vertical="center"/>
    </xf>
    <xf numFmtId="0" fontId="9" fillId="0" borderId="18" xfId="0" applyFont="1" applyFill="1" applyBorder="1" applyAlignment="1">
      <alignment vertical="center" wrapText="1"/>
    </xf>
    <xf numFmtId="0" fontId="10" fillId="0" borderId="19" xfId="0" applyFont="1" applyFill="1" applyBorder="1" applyAlignment="1">
      <alignment horizontal="center" vertical="center"/>
    </xf>
    <xf numFmtId="3" fontId="10" fillId="0" borderId="18" xfId="0" applyNumberFormat="1" applyFont="1" applyFill="1" applyBorder="1" applyAlignment="1">
      <alignment horizontal="center" vertical="center"/>
    </xf>
    <xf numFmtId="3" fontId="10" fillId="0" borderId="19" xfId="0" applyNumberFormat="1" applyFont="1" applyFill="1" applyBorder="1" applyAlignment="1">
      <alignment horizontal="center" vertical="center"/>
    </xf>
    <xf numFmtId="0" fontId="10" fillId="0" borderId="20" xfId="0" applyFont="1" applyFill="1" applyBorder="1" applyAlignment="1">
      <alignment horizontal="center" vertical="center"/>
    </xf>
    <xf numFmtId="0" fontId="9" fillId="0" borderId="10" xfId="0" applyFont="1" applyFill="1" applyBorder="1" applyAlignment="1">
      <alignment vertical="center" wrapText="1"/>
    </xf>
    <xf numFmtId="49" fontId="10" fillId="0" borderId="21" xfId="0" applyNumberFormat="1" applyFont="1" applyFill="1" applyBorder="1" applyAlignment="1">
      <alignment horizontal="center" vertical="center"/>
    </xf>
    <xf numFmtId="3" fontId="11" fillId="0" borderId="10" xfId="0" applyNumberFormat="1" applyFont="1" applyBorder="1" applyAlignment="1">
      <alignment horizontal="center" vertical="center"/>
    </xf>
    <xf numFmtId="3" fontId="11" fillId="0" borderId="21" xfId="0" applyNumberFormat="1" applyFont="1" applyBorder="1" applyAlignment="1">
      <alignment horizontal="center" vertical="center"/>
    </xf>
    <xf numFmtId="0" fontId="11" fillId="0" borderId="0" xfId="0" applyFont="1" applyAlignment="1">
      <alignment vertical="center"/>
    </xf>
    <xf numFmtId="0" fontId="10" fillId="0" borderId="10" xfId="0" applyFont="1" applyFill="1" applyBorder="1" applyAlignment="1">
      <alignment vertical="center" wrapText="1"/>
    </xf>
    <xf numFmtId="0" fontId="10" fillId="0" borderId="20" xfId="0" applyFont="1" applyFill="1" applyBorder="1" applyAlignment="1">
      <alignment horizontal="center" vertical="center" wrapText="1"/>
    </xf>
    <xf numFmtId="0" fontId="9" fillId="0" borderId="20" xfId="0" applyFont="1" applyFill="1" applyBorder="1" applyAlignment="1">
      <alignment horizontal="center" vertical="center"/>
    </xf>
    <xf numFmtId="0" fontId="9" fillId="0" borderId="20" xfId="0" applyFont="1" applyFill="1" applyBorder="1" applyAlignment="1">
      <alignment horizontal="center" vertical="center" wrapText="1"/>
    </xf>
    <xf numFmtId="0" fontId="10" fillId="0" borderId="10" xfId="0" applyFont="1" applyFill="1" applyBorder="1" applyAlignment="1">
      <alignment vertical="center"/>
    </xf>
    <xf numFmtId="0" fontId="10" fillId="0" borderId="0" xfId="0" applyFont="1" applyAlignment="1">
      <alignment vertical="center"/>
    </xf>
    <xf numFmtId="3" fontId="10" fillId="0" borderId="10" xfId="0" applyNumberFormat="1" applyFont="1" applyBorder="1" applyAlignment="1">
      <alignment horizontal="center" vertical="center"/>
    </xf>
    <xf numFmtId="3" fontId="10" fillId="0" borderId="21"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21" xfId="0" applyNumberFormat="1" applyFont="1" applyBorder="1" applyAlignment="1">
      <alignment horizontal="center" vertical="center"/>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1" xfId="0" applyFont="1" applyFill="1" applyBorder="1" applyAlignment="1">
      <alignment vertical="center" wrapText="1"/>
    </xf>
    <xf numFmtId="49" fontId="10" fillId="0" borderId="16" xfId="0" applyNumberFormat="1" applyFont="1" applyFill="1" applyBorder="1" applyAlignment="1">
      <alignment horizontal="center" vertical="center"/>
    </xf>
    <xf numFmtId="3" fontId="2" fillId="0" borderId="11" xfId="0" applyNumberFormat="1" applyFont="1" applyBorder="1" applyAlignment="1">
      <alignment horizontal="center" vertical="center"/>
    </xf>
    <xf numFmtId="3" fontId="2" fillId="0" borderId="16" xfId="0" applyNumberFormat="1" applyFont="1" applyBorder="1" applyAlignment="1">
      <alignment horizontal="center" vertical="center"/>
    </xf>
    <xf numFmtId="0" fontId="2" fillId="0" borderId="0" xfId="0" applyFont="1" applyAlignment="1">
      <alignment/>
    </xf>
    <xf numFmtId="0" fontId="10" fillId="0" borderId="0" xfId="0" applyFont="1" applyAlignment="1">
      <alignment horizontal="center"/>
    </xf>
    <xf numFmtId="0" fontId="10" fillId="0" borderId="0" xfId="0" applyFont="1" applyAlignment="1">
      <alignment horizontal="right"/>
    </xf>
    <xf numFmtId="0" fontId="1" fillId="0" borderId="0" xfId="0" applyFont="1" applyAlignment="1">
      <alignment/>
    </xf>
    <xf numFmtId="0" fontId="2" fillId="0" borderId="0" xfId="0" applyFont="1" applyBorder="1" applyAlignment="1">
      <alignment/>
    </xf>
    <xf numFmtId="0" fontId="11" fillId="0" borderId="0" xfId="0" applyFont="1" applyBorder="1" applyAlignment="1">
      <alignment horizontal="right"/>
    </xf>
    <xf numFmtId="0" fontId="12" fillId="35" borderId="11" xfId="0" applyFont="1" applyFill="1" applyBorder="1" applyAlignment="1">
      <alignment horizontal="center" vertical="center" wrapText="1"/>
    </xf>
    <xf numFmtId="0" fontId="12" fillId="35" borderId="16" xfId="0" applyFont="1" applyFill="1" applyBorder="1" applyAlignment="1">
      <alignment horizontal="center" vertical="center" wrapText="1"/>
    </xf>
    <xf numFmtId="0" fontId="2" fillId="0" borderId="0" xfId="0" applyFont="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0" fillId="0" borderId="0" xfId="0" applyFont="1" applyAlignment="1">
      <alignment horizontal="left" vertical="center" wrapText="1"/>
    </xf>
    <xf numFmtId="0" fontId="1" fillId="0" borderId="20" xfId="0" applyFont="1" applyFill="1" applyBorder="1" applyAlignment="1">
      <alignment horizontal="center" wrapText="1"/>
    </xf>
    <xf numFmtId="0" fontId="9" fillId="0" borderId="10" xfId="0" applyFont="1" applyFill="1" applyBorder="1" applyAlignment="1">
      <alignment wrapText="1"/>
    </xf>
    <xf numFmtId="0" fontId="1" fillId="0" borderId="21" xfId="0" applyFont="1" applyFill="1" applyBorder="1" applyAlignment="1">
      <alignment horizontal="center" wrapText="1"/>
    </xf>
    <xf numFmtId="0" fontId="10" fillId="0" borderId="0" xfId="0" applyFont="1" applyAlignment="1">
      <alignment horizontal="left" wrapText="1"/>
    </xf>
    <xf numFmtId="0" fontId="1" fillId="33" borderId="20" xfId="0" applyFont="1" applyFill="1" applyBorder="1" applyAlignment="1">
      <alignment horizontal="center" wrapText="1"/>
    </xf>
    <xf numFmtId="0" fontId="9" fillId="33" borderId="10" xfId="0" applyFont="1" applyFill="1" applyBorder="1" applyAlignment="1">
      <alignment wrapText="1"/>
    </xf>
    <xf numFmtId="0" fontId="1" fillId="33" borderId="21" xfId="0" applyFont="1" applyFill="1" applyBorder="1" applyAlignment="1">
      <alignment horizontal="center" wrapText="1"/>
    </xf>
    <xf numFmtId="0" fontId="2" fillId="33" borderId="20" xfId="0" applyFont="1" applyFill="1" applyBorder="1" applyAlignment="1">
      <alignment horizontal="center" wrapText="1"/>
    </xf>
    <xf numFmtId="0" fontId="10" fillId="33" borderId="10" xfId="0" applyFont="1" applyFill="1" applyBorder="1" applyAlignment="1">
      <alignment wrapText="1"/>
    </xf>
    <xf numFmtId="0" fontId="2" fillId="33" borderId="21" xfId="0" applyFont="1" applyFill="1" applyBorder="1" applyAlignment="1">
      <alignment horizontal="center" wrapText="1"/>
    </xf>
    <xf numFmtId="0" fontId="10" fillId="33" borderId="24" xfId="0" applyFont="1" applyFill="1" applyBorder="1" applyAlignment="1">
      <alignment horizontal="left" vertical="center" wrapText="1"/>
    </xf>
    <xf numFmtId="0" fontId="10" fillId="0" borderId="0" xfId="0" applyFont="1" applyAlignment="1">
      <alignment/>
    </xf>
    <xf numFmtId="0" fontId="1" fillId="33" borderId="20" xfId="0" applyFont="1" applyFill="1" applyBorder="1" applyAlignment="1">
      <alignment wrapText="1"/>
    </xf>
    <xf numFmtId="0" fontId="9" fillId="33" borderId="10" xfId="0" applyFont="1" applyFill="1" applyBorder="1" applyAlignment="1">
      <alignment horizontal="left" wrapText="1"/>
    </xf>
    <xf numFmtId="0" fontId="10" fillId="33" borderId="10" xfId="0" applyFont="1" applyFill="1" applyBorder="1" applyAlignment="1">
      <alignment horizontal="left" wrapText="1"/>
    </xf>
    <xf numFmtId="0" fontId="2" fillId="33" borderId="20" xfId="0" applyFont="1" applyFill="1" applyBorder="1" applyAlignment="1">
      <alignment wrapText="1"/>
    </xf>
    <xf numFmtId="3" fontId="10" fillId="0" borderId="25" xfId="0" applyNumberFormat="1" applyFont="1" applyBorder="1" applyAlignment="1">
      <alignment horizontal="center" vertical="center"/>
    </xf>
    <xf numFmtId="3" fontId="10" fillId="0" borderId="26" xfId="0" applyNumberFormat="1" applyFont="1" applyBorder="1" applyAlignment="1">
      <alignment horizontal="center" vertical="center"/>
    </xf>
    <xf numFmtId="3" fontId="10" fillId="0" borderId="18" xfId="0" applyNumberFormat="1" applyFont="1" applyBorder="1" applyAlignment="1">
      <alignment horizontal="center" vertical="center"/>
    </xf>
    <xf numFmtId="3" fontId="10" fillId="0" borderId="27" xfId="0" applyNumberFormat="1" applyFont="1" applyBorder="1" applyAlignment="1">
      <alignment horizontal="center" vertical="center"/>
    </xf>
    <xf numFmtId="3" fontId="10" fillId="0" borderId="0" xfId="0" applyNumberFormat="1" applyFont="1" applyBorder="1" applyAlignment="1">
      <alignment horizontal="center" vertical="center"/>
    </xf>
    <xf numFmtId="3" fontId="10" fillId="0" borderId="24" xfId="0" applyNumberFormat="1" applyFont="1" applyBorder="1" applyAlignment="1">
      <alignment horizontal="center" vertical="center"/>
    </xf>
    <xf numFmtId="3" fontId="10" fillId="0" borderId="28" xfId="0" applyNumberFormat="1" applyFont="1" applyBorder="1" applyAlignment="1">
      <alignment horizontal="center" vertical="center"/>
    </xf>
    <xf numFmtId="3" fontId="10" fillId="0" borderId="29" xfId="0" applyNumberFormat="1" applyFont="1" applyBorder="1" applyAlignment="1">
      <alignment horizontal="center" vertical="center"/>
    </xf>
    <xf numFmtId="3" fontId="10" fillId="0" borderId="30" xfId="0" applyNumberFormat="1" applyFont="1" applyBorder="1" applyAlignment="1">
      <alignment horizontal="center" vertical="center"/>
    </xf>
    <xf numFmtId="0" fontId="2" fillId="0" borderId="20" xfId="0" applyFont="1" applyFill="1" applyBorder="1" applyAlignment="1">
      <alignment wrapText="1"/>
    </xf>
    <xf numFmtId="0" fontId="10" fillId="0" borderId="10" xfId="0" applyFont="1" applyFill="1" applyBorder="1" applyAlignment="1">
      <alignment horizontal="left" wrapText="1"/>
    </xf>
    <xf numFmtId="3" fontId="14" fillId="0" borderId="10" xfId="0" applyNumberFormat="1" applyFont="1" applyBorder="1" applyAlignment="1">
      <alignment horizontal="center" vertical="center"/>
    </xf>
    <xf numFmtId="3" fontId="14" fillId="0" borderId="26" xfId="0" applyNumberFormat="1" applyFont="1" applyBorder="1" applyAlignment="1">
      <alignment horizontal="center" vertical="center"/>
    </xf>
    <xf numFmtId="3" fontId="14" fillId="0" borderId="19" xfId="0" applyNumberFormat="1" applyFont="1" applyBorder="1" applyAlignment="1">
      <alignment horizontal="center" vertical="center"/>
    </xf>
    <xf numFmtId="0" fontId="2" fillId="0" borderId="22" xfId="0" applyFont="1" applyFill="1" applyBorder="1" applyAlignment="1">
      <alignment wrapText="1"/>
    </xf>
    <xf numFmtId="0" fontId="10" fillId="0" borderId="11" xfId="0" applyFont="1" applyFill="1" applyBorder="1" applyAlignment="1">
      <alignment horizontal="left" wrapText="1"/>
    </xf>
    <xf numFmtId="0" fontId="2" fillId="0" borderId="16" xfId="0" applyFont="1" applyFill="1" applyBorder="1" applyAlignment="1">
      <alignment horizontal="center" wrapText="1"/>
    </xf>
    <xf numFmtId="3" fontId="14" fillId="0" borderId="11" xfId="0" applyNumberFormat="1" applyFont="1" applyBorder="1" applyAlignment="1">
      <alignment horizontal="center" vertical="center"/>
    </xf>
    <xf numFmtId="3" fontId="14" fillId="0" borderId="31" xfId="0" applyNumberFormat="1" applyFont="1" applyBorder="1" applyAlignment="1">
      <alignment horizontal="center" vertical="center"/>
    </xf>
    <xf numFmtId="3" fontId="14" fillId="0" borderId="32" xfId="0" applyNumberFormat="1" applyFont="1" applyBorder="1" applyAlignment="1">
      <alignment horizontal="center" vertical="center"/>
    </xf>
    <xf numFmtId="0" fontId="2" fillId="0" borderId="0" xfId="0" applyFont="1" applyFill="1" applyBorder="1" applyAlignment="1">
      <alignment horizontal="center"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1" fillId="0" borderId="0" xfId="0" applyFont="1" applyAlignment="1">
      <alignment/>
    </xf>
    <xf numFmtId="0" fontId="1" fillId="35" borderId="11" xfId="0" applyFont="1" applyFill="1" applyBorder="1" applyAlignment="1">
      <alignment horizontal="center" vertical="center" wrapText="1"/>
    </xf>
    <xf numFmtId="0" fontId="1" fillId="35" borderId="16" xfId="0" applyFont="1" applyFill="1" applyBorder="1" applyAlignment="1">
      <alignment horizontal="center" vertical="center" wrapText="1"/>
    </xf>
    <xf numFmtId="0" fontId="72" fillId="0" borderId="17" xfId="0" applyFont="1" applyBorder="1" applyAlignment="1">
      <alignment vertical="center" wrapText="1"/>
    </xf>
    <xf numFmtId="0" fontId="73" fillId="0" borderId="33" xfId="0" applyFont="1" applyBorder="1" applyAlignment="1">
      <alignment horizontal="center" vertical="center" wrapText="1"/>
    </xf>
    <xf numFmtId="3" fontId="2" fillId="0" borderId="18" xfId="0" applyNumberFormat="1" applyFont="1" applyBorder="1" applyAlignment="1">
      <alignment horizontal="center" vertical="center"/>
    </xf>
    <xf numFmtId="3" fontId="2" fillId="0" borderId="19" xfId="0" applyNumberFormat="1" applyFont="1" applyBorder="1" applyAlignment="1">
      <alignment horizontal="center" vertical="center"/>
    </xf>
    <xf numFmtId="0" fontId="72" fillId="0" borderId="20" xfId="0" applyFont="1" applyBorder="1" applyAlignment="1">
      <alignment vertical="center" wrapText="1"/>
    </xf>
    <xf numFmtId="0" fontId="73" fillId="0" borderId="25" xfId="0" applyFont="1" applyBorder="1" applyAlignment="1">
      <alignment horizontal="center" vertical="center" wrapText="1"/>
    </xf>
    <xf numFmtId="3" fontId="2" fillId="0" borderId="10" xfId="0" applyNumberFormat="1" applyFont="1" applyBorder="1" applyAlignment="1">
      <alignment horizontal="center" vertical="center"/>
    </xf>
    <xf numFmtId="3" fontId="2" fillId="0" borderId="21" xfId="0" applyNumberFormat="1" applyFont="1" applyBorder="1" applyAlignment="1">
      <alignment horizontal="center" vertical="center"/>
    </xf>
    <xf numFmtId="0" fontId="73" fillId="0" borderId="20" xfId="0" applyFont="1" applyBorder="1" applyAlignment="1">
      <alignment vertical="center" wrapText="1"/>
    </xf>
    <xf numFmtId="3" fontId="74" fillId="36" borderId="10" xfId="0" applyNumberFormat="1" applyFont="1" applyFill="1" applyBorder="1" applyAlignment="1">
      <alignment horizontal="center" vertical="center"/>
    </xf>
    <xf numFmtId="3" fontId="2" fillId="0" borderId="26" xfId="0" applyNumberFormat="1" applyFont="1" applyBorder="1" applyAlignment="1">
      <alignment horizontal="center" vertical="center"/>
    </xf>
    <xf numFmtId="3" fontId="2" fillId="0" borderId="29" xfId="0" applyNumberFormat="1" applyFont="1" applyBorder="1" applyAlignment="1">
      <alignment horizontal="center" vertical="center"/>
    </xf>
    <xf numFmtId="3" fontId="2" fillId="0" borderId="34" xfId="0" applyNumberFormat="1" applyFont="1" applyBorder="1" applyAlignment="1">
      <alignment horizontal="center" vertical="center"/>
    </xf>
    <xf numFmtId="0" fontId="72" fillId="0" borderId="22" xfId="0" applyFont="1" applyBorder="1" applyAlignment="1">
      <alignment vertical="center" wrapText="1"/>
    </xf>
    <xf numFmtId="0" fontId="73" fillId="0" borderId="35" xfId="0" applyFont="1" applyBorder="1" applyAlignment="1">
      <alignment horizontal="center" vertical="center" wrapText="1"/>
    </xf>
    <xf numFmtId="3" fontId="2" fillId="0" borderId="11" xfId="0" applyNumberFormat="1" applyFont="1" applyBorder="1" applyAlignment="1">
      <alignment horizontal="center" vertical="center"/>
    </xf>
    <xf numFmtId="3" fontId="2" fillId="0" borderId="16" xfId="0" applyNumberFormat="1" applyFont="1" applyBorder="1" applyAlignment="1">
      <alignment horizontal="center" vertical="center"/>
    </xf>
    <xf numFmtId="4" fontId="0" fillId="0" borderId="0" xfId="0" applyNumberFormat="1" applyAlignment="1">
      <alignment/>
    </xf>
    <xf numFmtId="0" fontId="1" fillId="0" borderId="0" xfId="0" applyFont="1" applyAlignment="1">
      <alignment horizontal="right"/>
    </xf>
    <xf numFmtId="0" fontId="1" fillId="0" borderId="0" xfId="0" applyFont="1" applyBorder="1" applyAlignment="1">
      <alignment/>
    </xf>
    <xf numFmtId="0" fontId="1" fillId="0" borderId="0" xfId="0" applyFont="1" applyBorder="1" applyAlignment="1">
      <alignment/>
    </xf>
    <xf numFmtId="0" fontId="1" fillId="0" borderId="0" xfId="0" applyFont="1" applyAlignment="1">
      <alignment/>
    </xf>
    <xf numFmtId="0" fontId="1" fillId="0" borderId="0" xfId="0" applyFont="1" applyAlignment="1">
      <alignment/>
    </xf>
    <xf numFmtId="0" fontId="1" fillId="0" borderId="0" xfId="0" applyFont="1" applyBorder="1" applyAlignment="1">
      <alignment horizontal="center"/>
    </xf>
    <xf numFmtId="0" fontId="2" fillId="0" borderId="0" xfId="0" applyFont="1" applyBorder="1" applyAlignment="1">
      <alignment horizontal="right"/>
    </xf>
    <xf numFmtId="0" fontId="1" fillId="0" borderId="0" xfId="0" applyFont="1" applyBorder="1" applyAlignment="1">
      <alignment horizontal="center"/>
    </xf>
    <xf numFmtId="0" fontId="1" fillId="0" borderId="0" xfId="0" applyFont="1" applyAlignment="1">
      <alignment horizontal="center" vertical="center" wrapText="1"/>
    </xf>
    <xf numFmtId="0" fontId="1" fillId="0" borderId="0" xfId="0" applyFont="1" applyBorder="1" applyAlignment="1">
      <alignment vertical="center" wrapText="1"/>
    </xf>
    <xf numFmtId="0" fontId="16" fillId="0" borderId="0" xfId="0" applyFont="1" applyBorder="1" applyAlignment="1">
      <alignment vertical="center" wrapText="1"/>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49" fontId="2" fillId="0" borderId="17" xfId="0" applyNumberFormat="1" applyFont="1" applyBorder="1" applyAlignment="1">
      <alignment horizontal="center" vertical="center"/>
    </xf>
    <xf numFmtId="0" fontId="1" fillId="0" borderId="23" xfId="0" applyFont="1" applyBorder="1" applyAlignment="1">
      <alignment horizontal="left" vertical="center" wrapText="1"/>
    </xf>
    <xf numFmtId="4" fontId="2" fillId="0" borderId="36" xfId="0" applyNumberFormat="1" applyFont="1" applyBorder="1" applyAlignment="1">
      <alignment horizontal="right" vertical="center" wrapText="1"/>
    </xf>
    <xf numFmtId="4" fontId="2" fillId="0" borderId="18" xfId="0" applyNumberFormat="1" applyFont="1" applyBorder="1" applyAlignment="1">
      <alignment horizontal="right" vertical="center" wrapText="1"/>
    </xf>
    <xf numFmtId="4" fontId="2" fillId="0" borderId="19" xfId="0" applyNumberFormat="1" applyFont="1" applyBorder="1" applyAlignment="1">
      <alignment horizontal="right" vertical="center" wrapText="1"/>
    </xf>
    <xf numFmtId="0" fontId="2" fillId="0" borderId="0" xfId="0" applyFont="1" applyBorder="1" applyAlignment="1">
      <alignment horizontal="center" vertical="center" wrapText="1"/>
    </xf>
    <xf numFmtId="49" fontId="2" fillId="0" borderId="20" xfId="0" applyNumberFormat="1" applyFont="1" applyBorder="1" applyAlignment="1">
      <alignment horizontal="center" vertical="center"/>
    </xf>
    <xf numFmtId="0" fontId="1" fillId="0" borderId="21" xfId="0" applyFont="1" applyBorder="1" applyAlignment="1">
      <alignment horizontal="left" vertical="center" wrapText="1"/>
    </xf>
    <xf numFmtId="4" fontId="2" fillId="0" borderId="37" xfId="0" applyNumberFormat="1" applyFont="1" applyBorder="1" applyAlignment="1">
      <alignment horizontal="right" vertical="center" wrapText="1"/>
    </xf>
    <xf numFmtId="4" fontId="2" fillId="0" borderId="0" xfId="0" applyNumberFormat="1" applyFont="1" applyBorder="1" applyAlignment="1">
      <alignment horizontal="right" vertical="center" wrapText="1"/>
    </xf>
    <xf numFmtId="4" fontId="2" fillId="0" borderId="10" xfId="0" applyNumberFormat="1" applyFont="1" applyBorder="1" applyAlignment="1">
      <alignment horizontal="right" vertical="center" wrapText="1"/>
    </xf>
    <xf numFmtId="4" fontId="2" fillId="0" borderId="21" xfId="0" applyNumberFormat="1" applyFont="1" applyBorder="1" applyAlignment="1">
      <alignment horizontal="right" vertical="center" wrapText="1"/>
    </xf>
    <xf numFmtId="4" fontId="2" fillId="0" borderId="26" xfId="0" applyNumberFormat="1" applyFont="1" applyBorder="1" applyAlignment="1">
      <alignment horizontal="right" vertical="center" wrapText="1"/>
    </xf>
    <xf numFmtId="4" fontId="2" fillId="0" borderId="0" xfId="0" applyNumberFormat="1" applyFont="1" applyBorder="1" applyAlignment="1">
      <alignment horizontal="center" vertical="center" wrapText="1"/>
    </xf>
    <xf numFmtId="49" fontId="2" fillId="0" borderId="22" xfId="0" applyNumberFormat="1" applyFont="1" applyBorder="1" applyAlignment="1">
      <alignment horizontal="center" vertical="center"/>
    </xf>
    <xf numFmtId="0" fontId="1" fillId="0" borderId="16" xfId="0" applyFont="1" applyBorder="1" applyAlignment="1">
      <alignment horizontal="left" vertical="center" wrapText="1"/>
    </xf>
    <xf numFmtId="4" fontId="75" fillId="0" borderId="38" xfId="0" applyNumberFormat="1" applyFont="1" applyBorder="1" applyAlignment="1">
      <alignment horizontal="right" vertical="center" wrapText="1"/>
    </xf>
    <xf numFmtId="4" fontId="2" fillId="0" borderId="11" xfId="0" applyNumberFormat="1" applyFont="1" applyBorder="1" applyAlignment="1">
      <alignment horizontal="right" vertical="center" wrapText="1"/>
    </xf>
    <xf numFmtId="4" fontId="2" fillId="0" borderId="16" xfId="0" applyNumberFormat="1" applyFont="1" applyBorder="1" applyAlignment="1">
      <alignment horizontal="right" vertical="center" wrapText="1"/>
    </xf>
    <xf numFmtId="0" fontId="17" fillId="0" borderId="0" xfId="0" applyFont="1" applyAlignment="1">
      <alignment/>
    </xf>
    <xf numFmtId="0" fontId="2" fillId="0" borderId="0" xfId="0" applyFont="1" applyAlignment="1">
      <alignment/>
    </xf>
    <xf numFmtId="0" fontId="2" fillId="0" borderId="0" xfId="0" applyFont="1" applyAlignment="1">
      <alignment horizontal="center"/>
    </xf>
    <xf numFmtId="0" fontId="0" fillId="0" borderId="0" xfId="0" applyAlignment="1">
      <alignment horizontal="center"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0" xfId="0" applyAlignment="1">
      <alignment vertical="center"/>
    </xf>
    <xf numFmtId="0" fontId="3" fillId="0" borderId="42" xfId="0" applyFont="1" applyBorder="1" applyAlignment="1">
      <alignment horizontal="center" vertical="center" wrapText="1"/>
    </xf>
    <xf numFmtId="4" fontId="2" fillId="0" borderId="43" xfId="0" applyNumberFormat="1" applyFont="1" applyBorder="1" applyAlignment="1">
      <alignment horizontal="right" vertical="center" wrapText="1"/>
    </xf>
    <xf numFmtId="4" fontId="2" fillId="0" borderId="44" xfId="0" applyNumberFormat="1" applyFont="1" applyBorder="1" applyAlignment="1">
      <alignment horizontal="right" vertical="center" wrapText="1"/>
    </xf>
    <xf numFmtId="0" fontId="3" fillId="0" borderId="45" xfId="0" applyFont="1" applyBorder="1" applyAlignment="1">
      <alignment horizontal="center" vertical="center" wrapText="1"/>
    </xf>
    <xf numFmtId="4" fontId="2" fillId="0" borderId="13" xfId="0" applyNumberFormat="1" applyFont="1" applyBorder="1" applyAlignment="1">
      <alignment horizontal="right" vertical="center" wrapText="1"/>
    </xf>
    <xf numFmtId="4" fontId="2" fillId="0" borderId="46" xfId="0" applyNumberFormat="1" applyFont="1" applyBorder="1" applyAlignment="1">
      <alignment horizontal="right" vertical="center" wrapText="1"/>
    </xf>
    <xf numFmtId="4" fontId="0" fillId="0" borderId="47" xfId="0" applyNumberFormat="1" applyBorder="1" applyAlignment="1">
      <alignment/>
    </xf>
    <xf numFmtId="4" fontId="2" fillId="0" borderId="48" xfId="0" applyNumberFormat="1" applyFont="1" applyBorder="1" applyAlignment="1">
      <alignment vertical="center"/>
    </xf>
    <xf numFmtId="4" fontId="2" fillId="0" borderId="49"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Border="1" applyAlignment="1">
      <alignment/>
    </xf>
    <xf numFmtId="0" fontId="3" fillId="33" borderId="10" xfId="0" applyFont="1" applyFill="1" applyBorder="1" applyAlignment="1">
      <alignment vertical="top" wrapText="1"/>
    </xf>
    <xf numFmtId="4" fontId="3" fillId="33" borderId="10" xfId="0" applyNumberFormat="1" applyFont="1" applyFill="1" applyBorder="1" applyAlignment="1">
      <alignment horizontal="right" wrapText="1"/>
    </xf>
    <xf numFmtId="4" fontId="3" fillId="33" borderId="21" xfId="0" applyNumberFormat="1" applyFont="1" applyFill="1" applyBorder="1" applyAlignment="1">
      <alignment horizontal="right"/>
    </xf>
    <xf numFmtId="4" fontId="3" fillId="33" borderId="0" xfId="0" applyNumberFormat="1" applyFont="1" applyFill="1" applyBorder="1" applyAlignment="1">
      <alignment/>
    </xf>
    <xf numFmtId="4" fontId="3" fillId="33" borderId="29" xfId="0" applyNumberFormat="1" applyFont="1" applyFill="1" applyBorder="1" applyAlignment="1">
      <alignment horizontal="right"/>
    </xf>
    <xf numFmtId="4" fontId="3" fillId="33" borderId="34" xfId="0" applyNumberFormat="1" applyFont="1" applyFill="1" applyBorder="1" applyAlignment="1">
      <alignment horizontal="right"/>
    </xf>
    <xf numFmtId="0" fontId="3" fillId="33" borderId="0" xfId="0" applyFont="1" applyFill="1" applyBorder="1" applyAlignment="1">
      <alignment/>
    </xf>
    <xf numFmtId="0" fontId="5" fillId="37" borderId="0" xfId="0" applyFont="1" applyFill="1" applyBorder="1" applyAlignment="1">
      <alignment vertical="top" wrapText="1"/>
    </xf>
    <xf numFmtId="4" fontId="5" fillId="37" borderId="0" xfId="0" applyNumberFormat="1" applyFont="1" applyFill="1" applyBorder="1" applyAlignment="1">
      <alignment horizontal="right" wrapText="1"/>
    </xf>
    <xf numFmtId="4" fontId="3" fillId="33" borderId="19" xfId="0" applyNumberFormat="1" applyFont="1" applyFill="1" applyBorder="1" applyAlignment="1">
      <alignment horizontal="right"/>
    </xf>
    <xf numFmtId="0" fontId="5" fillId="33" borderId="0" xfId="0" applyFont="1" applyFill="1" applyBorder="1" applyAlignment="1">
      <alignment vertical="top" wrapText="1"/>
    </xf>
    <xf numFmtId="4" fontId="5" fillId="33" borderId="0" xfId="0" applyNumberFormat="1" applyFont="1" applyFill="1" applyBorder="1" applyAlignment="1">
      <alignment horizontal="right" wrapText="1"/>
    </xf>
    <xf numFmtId="0" fontId="5" fillId="37" borderId="50" xfId="0" applyFont="1" applyFill="1" applyBorder="1" applyAlignment="1">
      <alignment horizontal="center" vertical="center" wrapText="1"/>
    </xf>
    <xf numFmtId="0" fontId="3" fillId="33" borderId="0" xfId="0" applyFont="1" applyFill="1" applyAlignment="1">
      <alignment horizontal="right"/>
    </xf>
    <xf numFmtId="0" fontId="76" fillId="33" borderId="0" xfId="0" applyFont="1" applyFill="1" applyAlignment="1">
      <alignment horizontal="right"/>
    </xf>
    <xf numFmtId="0" fontId="3" fillId="33" borderId="0" xfId="0" applyFont="1" applyFill="1" applyBorder="1" applyAlignment="1">
      <alignment horizontal="right"/>
    </xf>
    <xf numFmtId="0" fontId="5" fillId="37" borderId="48" xfId="0" applyFont="1" applyFill="1" applyBorder="1" applyAlignment="1">
      <alignment horizontal="center" wrapText="1"/>
    </xf>
    <xf numFmtId="4" fontId="3" fillId="38" borderId="10" xfId="0" applyNumberFormat="1" applyFont="1" applyFill="1" applyBorder="1" applyAlignment="1">
      <alignment horizontal="right" wrapText="1"/>
    </xf>
    <xf numFmtId="4" fontId="3" fillId="33" borderId="0" xfId="0" applyNumberFormat="1" applyFont="1" applyFill="1" applyBorder="1" applyAlignment="1">
      <alignment horizontal="right" wrapText="1"/>
    </xf>
    <xf numFmtId="4" fontId="3" fillId="35" borderId="10" xfId="0" applyNumberFormat="1" applyFont="1" applyFill="1" applyBorder="1" applyAlignment="1">
      <alignment horizontal="right"/>
    </xf>
    <xf numFmtId="0" fontId="77" fillId="38" borderId="51" xfId="0" applyFont="1" applyFill="1" applyBorder="1" applyAlignment="1">
      <alignment vertical="top" wrapText="1"/>
    </xf>
    <xf numFmtId="4" fontId="5" fillId="34" borderId="48" xfId="0" applyNumberFormat="1" applyFont="1" applyFill="1" applyBorder="1" applyAlignment="1">
      <alignment horizontal="right" wrapText="1"/>
    </xf>
    <xf numFmtId="4" fontId="3" fillId="33" borderId="0" xfId="0" applyNumberFormat="1" applyFont="1" applyFill="1" applyBorder="1" applyAlignment="1">
      <alignment horizontal="right"/>
    </xf>
    <xf numFmtId="4" fontId="3" fillId="34" borderId="52" xfId="0" applyNumberFormat="1" applyFont="1" applyFill="1" applyBorder="1" applyAlignment="1">
      <alignment horizontal="right"/>
    </xf>
    <xf numFmtId="4" fontId="3" fillId="33" borderId="49" xfId="0" applyNumberFormat="1" applyFont="1" applyFill="1" applyBorder="1" applyAlignment="1">
      <alignment horizontal="right"/>
    </xf>
    <xf numFmtId="4" fontId="3" fillId="33" borderId="36" xfId="0" applyNumberFormat="1" applyFont="1" applyFill="1" applyBorder="1" applyAlignment="1">
      <alignment horizontal="right"/>
    </xf>
    <xf numFmtId="4" fontId="76" fillId="33" borderId="53" xfId="0" applyNumberFormat="1" applyFont="1" applyFill="1" applyBorder="1" applyAlignment="1">
      <alignment horizontal="right"/>
    </xf>
    <xf numFmtId="4" fontId="3" fillId="33" borderId="17" xfId="0" applyNumberFormat="1" applyFont="1" applyFill="1" applyBorder="1" applyAlignment="1">
      <alignment horizontal="right"/>
    </xf>
    <xf numFmtId="4" fontId="76" fillId="33" borderId="54" xfId="0" applyNumberFormat="1" applyFont="1" applyFill="1" applyBorder="1" applyAlignment="1">
      <alignment horizontal="right"/>
    </xf>
    <xf numFmtId="4" fontId="3" fillId="33" borderId="20" xfId="0" applyNumberFormat="1" applyFont="1" applyFill="1" applyBorder="1" applyAlignment="1">
      <alignment horizontal="right"/>
    </xf>
    <xf numFmtId="4" fontId="76" fillId="33" borderId="30" xfId="0" applyNumberFormat="1" applyFont="1" applyFill="1" applyBorder="1" applyAlignment="1">
      <alignment horizontal="right"/>
    </xf>
    <xf numFmtId="4" fontId="3" fillId="33" borderId="55" xfId="0" applyNumberFormat="1" applyFont="1" applyFill="1" applyBorder="1" applyAlignment="1">
      <alignment horizontal="right"/>
    </xf>
    <xf numFmtId="4" fontId="5" fillId="34" borderId="39" xfId="0" applyNumberFormat="1" applyFont="1" applyFill="1" applyBorder="1" applyAlignment="1">
      <alignment horizontal="right" wrapText="1"/>
    </xf>
    <xf numFmtId="4" fontId="78" fillId="34" borderId="56" xfId="0" applyNumberFormat="1" applyFont="1" applyFill="1" applyBorder="1" applyAlignment="1">
      <alignment horizontal="right" wrapText="1"/>
    </xf>
    <xf numFmtId="4" fontId="5" fillId="34" borderId="47" xfId="0" applyNumberFormat="1" applyFont="1" applyFill="1" applyBorder="1" applyAlignment="1">
      <alignment horizontal="right" wrapText="1"/>
    </xf>
    <xf numFmtId="4" fontId="3" fillId="34" borderId="49" xfId="0" applyNumberFormat="1" applyFont="1" applyFill="1" applyBorder="1" applyAlignment="1">
      <alignment horizontal="right"/>
    </xf>
    <xf numFmtId="4" fontId="78" fillId="37" borderId="0" xfId="0" applyNumberFormat="1" applyFont="1" applyFill="1" applyBorder="1" applyAlignment="1">
      <alignment horizontal="right" wrapText="1"/>
    </xf>
    <xf numFmtId="4" fontId="76" fillId="33" borderId="57" xfId="0" applyNumberFormat="1" applyFont="1" applyFill="1" applyBorder="1" applyAlignment="1">
      <alignment horizontal="right"/>
    </xf>
    <xf numFmtId="4" fontId="76" fillId="33" borderId="58" xfId="0" applyNumberFormat="1" applyFont="1" applyFill="1" applyBorder="1" applyAlignment="1">
      <alignment horizontal="right"/>
    </xf>
    <xf numFmtId="4" fontId="3" fillId="33" borderId="26" xfId="0" applyNumberFormat="1" applyFont="1" applyFill="1" applyBorder="1" applyAlignment="1">
      <alignment horizontal="right"/>
    </xf>
    <xf numFmtId="4" fontId="76" fillId="33" borderId="59" xfId="0" applyNumberFormat="1" applyFont="1" applyFill="1" applyBorder="1" applyAlignment="1">
      <alignment horizontal="right"/>
    </xf>
    <xf numFmtId="4" fontId="3" fillId="33" borderId="37" xfId="0" applyNumberFormat="1" applyFont="1" applyFill="1" applyBorder="1" applyAlignment="1">
      <alignment horizontal="right"/>
    </xf>
    <xf numFmtId="4" fontId="78" fillId="34" borderId="39" xfId="0" applyNumberFormat="1" applyFont="1" applyFill="1" applyBorder="1" applyAlignment="1">
      <alignment horizontal="right" wrapText="1"/>
    </xf>
    <xf numFmtId="4" fontId="5" fillId="34" borderId="60" xfId="0" applyNumberFormat="1" applyFont="1" applyFill="1" applyBorder="1" applyAlignment="1">
      <alignment horizontal="right" wrapText="1"/>
    </xf>
    <xf numFmtId="4" fontId="3" fillId="33" borderId="40" xfId="0" applyNumberFormat="1" applyFont="1" applyFill="1" applyBorder="1" applyAlignment="1">
      <alignment horizontal="right"/>
    </xf>
    <xf numFmtId="4" fontId="3" fillId="33" borderId="57" xfId="0" applyNumberFormat="1" applyFont="1" applyFill="1" applyBorder="1" applyAlignment="1">
      <alignment horizontal="right"/>
    </xf>
    <xf numFmtId="4" fontId="3" fillId="33" borderId="61" xfId="0" applyNumberFormat="1" applyFont="1" applyFill="1" applyBorder="1" applyAlignment="1">
      <alignment horizontal="right"/>
    </xf>
    <xf numFmtId="4" fontId="3" fillId="33" borderId="58" xfId="0" applyNumberFormat="1" applyFont="1" applyFill="1" applyBorder="1" applyAlignment="1">
      <alignment horizontal="right"/>
    </xf>
    <xf numFmtId="4" fontId="3" fillId="33" borderId="62" xfId="0" applyNumberFormat="1" applyFont="1" applyFill="1" applyBorder="1" applyAlignment="1">
      <alignment horizontal="right"/>
    </xf>
    <xf numFmtId="4" fontId="3" fillId="33" borderId="59" xfId="0" applyNumberFormat="1" applyFont="1" applyFill="1" applyBorder="1" applyAlignment="1">
      <alignment horizontal="right"/>
    </xf>
    <xf numFmtId="4" fontId="3" fillId="33" borderId="63" xfId="0" applyNumberFormat="1" applyFont="1" applyFill="1" applyBorder="1" applyAlignment="1">
      <alignment horizontal="right"/>
    </xf>
    <xf numFmtId="4" fontId="3" fillId="34" borderId="40" xfId="0" applyNumberFormat="1" applyFont="1" applyFill="1" applyBorder="1" applyAlignment="1">
      <alignment horizontal="right"/>
    </xf>
    <xf numFmtId="4" fontId="5" fillId="38" borderId="48" xfId="0" applyNumberFormat="1" applyFont="1" applyFill="1" applyBorder="1" applyAlignment="1">
      <alignment horizontal="right" wrapText="1"/>
    </xf>
    <xf numFmtId="4" fontId="3" fillId="38" borderId="49" xfId="0" applyNumberFormat="1" applyFont="1" applyFill="1" applyBorder="1" applyAlignment="1">
      <alignment horizontal="right"/>
    </xf>
    <xf numFmtId="4" fontId="78" fillId="33" borderId="0" xfId="0" applyNumberFormat="1" applyFont="1" applyFill="1" applyBorder="1" applyAlignment="1">
      <alignment horizontal="right" wrapText="1"/>
    </xf>
    <xf numFmtId="4" fontId="3" fillId="33" borderId="23" xfId="0" applyNumberFormat="1" applyFont="1" applyFill="1" applyBorder="1" applyAlignment="1">
      <alignment horizontal="right"/>
    </xf>
    <xf numFmtId="4" fontId="78" fillId="34" borderId="48" xfId="0" applyNumberFormat="1" applyFont="1" applyFill="1" applyBorder="1" applyAlignment="1">
      <alignment horizontal="right" wrapText="1"/>
    </xf>
    <xf numFmtId="0" fontId="5" fillId="33" borderId="50" xfId="0" applyFont="1" applyFill="1" applyBorder="1" applyAlignment="1">
      <alignment horizontal="center" vertical="center" wrapText="1"/>
    </xf>
    <xf numFmtId="4" fontId="3" fillId="34" borderId="16" xfId="0" applyNumberFormat="1" applyFont="1" applyFill="1" applyBorder="1" applyAlignment="1">
      <alignment horizontal="right"/>
    </xf>
    <xf numFmtId="4" fontId="3" fillId="33" borderId="0" xfId="0" applyNumberFormat="1" applyFont="1" applyFill="1" applyAlignment="1">
      <alignment horizontal="right"/>
    </xf>
    <xf numFmtId="4" fontId="76" fillId="33" borderId="0" xfId="0" applyNumberFormat="1" applyFont="1" applyFill="1" applyAlignment="1">
      <alignment horizontal="right"/>
    </xf>
    <xf numFmtId="4" fontId="5" fillId="33" borderId="0" xfId="0" applyNumberFormat="1" applyFont="1" applyFill="1" applyAlignment="1">
      <alignment horizontal="right"/>
    </xf>
    <xf numFmtId="4" fontId="78" fillId="33" borderId="0" xfId="0" applyNumberFormat="1" applyFont="1" applyFill="1" applyAlignment="1">
      <alignment horizontal="right"/>
    </xf>
    <xf numFmtId="0" fontId="3" fillId="33" borderId="0" xfId="0" applyFont="1" applyFill="1" applyAlignment="1">
      <alignment/>
    </xf>
    <xf numFmtId="4" fontId="3" fillId="33" borderId="0" xfId="0" applyNumberFormat="1" applyFont="1" applyFill="1" applyAlignment="1">
      <alignment/>
    </xf>
    <xf numFmtId="0" fontId="3" fillId="35" borderId="0" xfId="0" applyFont="1" applyFill="1" applyAlignment="1">
      <alignment/>
    </xf>
    <xf numFmtId="4" fontId="3" fillId="35" borderId="0" xfId="0" applyNumberFormat="1" applyFont="1" applyFill="1" applyAlignment="1">
      <alignment/>
    </xf>
    <xf numFmtId="0" fontId="5" fillId="37" borderId="48" xfId="0" applyFont="1" applyFill="1" applyBorder="1" applyAlignment="1">
      <alignment vertical="center" wrapText="1"/>
    </xf>
    <xf numFmtId="1" fontId="5" fillId="33" borderId="0" xfId="0" applyNumberFormat="1" applyFont="1" applyFill="1" applyAlignment="1">
      <alignment horizontal="center"/>
    </xf>
    <xf numFmtId="0" fontId="3" fillId="35" borderId="10" xfId="0" applyFont="1" applyFill="1" applyBorder="1" applyAlignment="1">
      <alignment/>
    </xf>
    <xf numFmtId="4" fontId="76" fillId="33" borderId="0" xfId="0" applyNumberFormat="1" applyFont="1" applyFill="1" applyAlignment="1">
      <alignment/>
    </xf>
    <xf numFmtId="4" fontId="3" fillId="8" borderId="0" xfId="0" applyNumberFormat="1" applyFont="1" applyFill="1" applyAlignment="1">
      <alignment/>
    </xf>
    <xf numFmtId="4" fontId="76" fillId="35" borderId="0" xfId="0" applyNumberFormat="1" applyFont="1" applyFill="1" applyAlignment="1">
      <alignment/>
    </xf>
    <xf numFmtId="0" fontId="76" fillId="35" borderId="0" xfId="0" applyFont="1" applyFill="1" applyAlignment="1">
      <alignment/>
    </xf>
    <xf numFmtId="0" fontId="76" fillId="33" borderId="0" xfId="0" applyFont="1" applyFill="1" applyAlignment="1">
      <alignment/>
    </xf>
    <xf numFmtId="49" fontId="5" fillId="33" borderId="10" xfId="0" applyNumberFormat="1" applyFont="1" applyFill="1" applyBorder="1" applyAlignment="1">
      <alignment horizontal="center" vertical="center"/>
    </xf>
    <xf numFmtId="49" fontId="5" fillId="33" borderId="55" xfId="0" applyNumberFormat="1" applyFont="1" applyFill="1" applyBorder="1" applyAlignment="1">
      <alignment horizontal="center" vertical="center"/>
    </xf>
    <xf numFmtId="49" fontId="5" fillId="37" borderId="47" xfId="0" applyNumberFormat="1" applyFont="1" applyFill="1" applyBorder="1" applyAlignment="1">
      <alignment horizontal="center" vertical="center"/>
    </xf>
    <xf numFmtId="49" fontId="5" fillId="37" borderId="48" xfId="0" applyNumberFormat="1" applyFont="1" applyFill="1" applyBorder="1" applyAlignment="1">
      <alignment horizontal="center" vertical="center"/>
    </xf>
    <xf numFmtId="49" fontId="5" fillId="37" borderId="10" xfId="0" applyNumberFormat="1" applyFont="1" applyFill="1" applyBorder="1" applyAlignment="1">
      <alignment horizontal="center" vertical="center"/>
    </xf>
    <xf numFmtId="49" fontId="5" fillId="37" borderId="29" xfId="0" applyNumberFormat="1" applyFont="1" applyFill="1" applyBorder="1" applyAlignment="1">
      <alignment horizontal="center" vertical="center"/>
    </xf>
    <xf numFmtId="0" fontId="3" fillId="35" borderId="0" xfId="0" applyFont="1" applyFill="1" applyBorder="1" applyAlignment="1">
      <alignment/>
    </xf>
    <xf numFmtId="4" fontId="3" fillId="35" borderId="0" xfId="0" applyNumberFormat="1" applyFont="1" applyFill="1" applyBorder="1" applyAlignment="1">
      <alignment/>
    </xf>
    <xf numFmtId="0" fontId="5" fillId="38" borderId="48" xfId="0" applyFont="1" applyFill="1" applyBorder="1" applyAlignment="1">
      <alignment wrapText="1"/>
    </xf>
    <xf numFmtId="49" fontId="5" fillId="37" borderId="64" xfId="0" applyNumberFormat="1" applyFont="1" applyFill="1" applyBorder="1" applyAlignment="1">
      <alignment horizontal="center" vertical="center"/>
    </xf>
    <xf numFmtId="49" fontId="5" fillId="37" borderId="50" xfId="0" applyNumberFormat="1" applyFont="1" applyFill="1" applyBorder="1" applyAlignment="1">
      <alignment horizontal="center" vertical="center"/>
    </xf>
    <xf numFmtId="4" fontId="3" fillId="33" borderId="0" xfId="0" applyNumberFormat="1" applyFont="1" applyFill="1" applyAlignment="1">
      <alignment horizontal="center" vertical="center"/>
    </xf>
    <xf numFmtId="0" fontId="3" fillId="33" borderId="0" xfId="0" applyFont="1" applyFill="1" applyAlignment="1">
      <alignment horizontal="center" vertical="center"/>
    </xf>
    <xf numFmtId="0" fontId="3" fillId="35" borderId="0" xfId="0" applyFont="1" applyFill="1" applyAlignment="1">
      <alignment horizontal="center" vertical="center"/>
    </xf>
    <xf numFmtId="4" fontId="3" fillId="35" borderId="0" xfId="0" applyNumberFormat="1" applyFont="1" applyFill="1" applyAlignment="1">
      <alignment horizontal="center" vertical="center"/>
    </xf>
    <xf numFmtId="0" fontId="5" fillId="33" borderId="0" xfId="0" applyNumberFormat="1" applyFont="1" applyFill="1" applyBorder="1" applyAlignment="1">
      <alignment horizontal="justify" vertical="top" wrapText="1"/>
    </xf>
    <xf numFmtId="0" fontId="5" fillId="39" borderId="50" xfId="0" applyFont="1" applyFill="1" applyBorder="1" applyAlignment="1">
      <alignment horizontal="center" vertical="center" wrapText="1"/>
    </xf>
    <xf numFmtId="49" fontId="5" fillId="33" borderId="20" xfId="0" applyNumberFormat="1" applyFont="1" applyFill="1" applyBorder="1" applyAlignment="1">
      <alignment horizontal="center" vertical="center"/>
    </xf>
    <xf numFmtId="0" fontId="5" fillId="34" borderId="11" xfId="0" applyFont="1" applyFill="1" applyBorder="1" applyAlignment="1">
      <alignment wrapText="1"/>
    </xf>
    <xf numFmtId="0" fontId="3" fillId="33" borderId="0" xfId="0" applyNumberFormat="1" applyFont="1" applyFill="1" applyBorder="1" applyAlignment="1">
      <alignment horizontal="justify" vertical="top"/>
    </xf>
    <xf numFmtId="0" fontId="5" fillId="37" borderId="17" xfId="0" applyFont="1" applyFill="1" applyBorder="1" applyAlignment="1">
      <alignment horizontal="center" vertical="center"/>
    </xf>
    <xf numFmtId="0" fontId="5" fillId="37" borderId="18" xfId="0" applyFont="1" applyFill="1" applyBorder="1" applyAlignment="1">
      <alignment horizontal="center" vertical="center"/>
    </xf>
    <xf numFmtId="0" fontId="5" fillId="33" borderId="36" xfId="0" applyFont="1" applyFill="1" applyBorder="1" applyAlignment="1">
      <alignment horizontal="center" vertical="center" wrapText="1"/>
    </xf>
    <xf numFmtId="0" fontId="5" fillId="33" borderId="20" xfId="0" applyFont="1" applyFill="1" applyBorder="1" applyAlignment="1">
      <alignment horizontal="center" vertical="center"/>
    </xf>
    <xf numFmtId="0" fontId="5" fillId="33" borderId="0" xfId="0" applyFont="1" applyFill="1" applyBorder="1" applyAlignment="1">
      <alignment wrapText="1"/>
    </xf>
    <xf numFmtId="0" fontId="5" fillId="37" borderId="47" xfId="0" applyFont="1" applyFill="1" applyBorder="1" applyAlignment="1">
      <alignment horizontal="center" vertical="center"/>
    </xf>
    <xf numFmtId="0" fontId="5" fillId="37" borderId="60" xfId="0" applyFont="1" applyFill="1" applyBorder="1" applyAlignment="1">
      <alignment horizontal="center" vertical="center"/>
    </xf>
    <xf numFmtId="49" fontId="5" fillId="37" borderId="60" xfId="0" applyNumberFormat="1" applyFont="1" applyFill="1" applyBorder="1" applyAlignment="1">
      <alignment horizontal="center" vertical="center"/>
    </xf>
    <xf numFmtId="0" fontId="5" fillId="33" borderId="48" xfId="0" applyFont="1" applyFill="1" applyBorder="1" applyAlignment="1">
      <alignment horizontal="right" wrapText="1"/>
    </xf>
    <xf numFmtId="4" fontId="79" fillId="33" borderId="10" xfId="0" applyNumberFormat="1" applyFont="1" applyFill="1" applyBorder="1" applyAlignment="1">
      <alignment horizontal="right" vertical="center"/>
    </xf>
    <xf numFmtId="49" fontId="76" fillId="33" borderId="0" xfId="0" applyNumberFormat="1" applyFont="1" applyFill="1" applyBorder="1" applyAlignment="1">
      <alignment horizontal="right"/>
    </xf>
    <xf numFmtId="0" fontId="5" fillId="33" borderId="60" xfId="0" applyFont="1" applyFill="1" applyBorder="1" applyAlignment="1">
      <alignment horizontal="right" vertical="center" wrapText="1"/>
    </xf>
    <xf numFmtId="0" fontId="77" fillId="33" borderId="48" xfId="0" applyFont="1" applyFill="1" applyBorder="1" applyAlignment="1">
      <alignment horizontal="right" vertical="center" wrapText="1"/>
    </xf>
    <xf numFmtId="0" fontId="77" fillId="33" borderId="49" xfId="0" applyFont="1" applyFill="1" applyBorder="1" applyAlignment="1">
      <alignment horizontal="right" vertical="center" wrapText="1"/>
    </xf>
    <xf numFmtId="0" fontId="78" fillId="33" borderId="56" xfId="0" applyFont="1" applyFill="1" applyBorder="1" applyAlignment="1">
      <alignment horizontal="right" vertical="center" wrapText="1"/>
    </xf>
    <xf numFmtId="0" fontId="5" fillId="33" borderId="47" xfId="0" applyFont="1" applyFill="1" applyBorder="1" applyAlignment="1">
      <alignment horizontal="right" vertical="center" wrapText="1"/>
    </xf>
    <xf numFmtId="0" fontId="76" fillId="0" borderId="0" xfId="0" applyFont="1" applyAlignment="1">
      <alignment horizontal="right"/>
    </xf>
    <xf numFmtId="0" fontId="76" fillId="0" borderId="0" xfId="0" applyFont="1" applyBorder="1" applyAlignment="1">
      <alignment horizontal="right"/>
    </xf>
    <xf numFmtId="0" fontId="77" fillId="37" borderId="48" xfId="0" applyFont="1" applyFill="1" applyBorder="1" applyAlignment="1">
      <alignment horizontal="right" vertical="center" wrapText="1"/>
    </xf>
    <xf numFmtId="0" fontId="78" fillId="37" borderId="39" xfId="0" applyFont="1" applyFill="1" applyBorder="1" applyAlignment="1">
      <alignment horizontal="right" vertical="center" wrapText="1"/>
    </xf>
    <xf numFmtId="0" fontId="5" fillId="33" borderId="39" xfId="0" applyFont="1" applyFill="1" applyBorder="1" applyAlignment="1">
      <alignment horizontal="right" vertical="center" wrapText="1"/>
    </xf>
    <xf numFmtId="0" fontId="5" fillId="33" borderId="48" xfId="0" applyFont="1" applyFill="1" applyBorder="1" applyAlignment="1">
      <alignment horizontal="right" vertical="center" wrapText="1"/>
    </xf>
    <xf numFmtId="0" fontId="77" fillId="37" borderId="50" xfId="0" applyFont="1" applyFill="1" applyBorder="1" applyAlignment="1">
      <alignment horizontal="right" vertical="center" wrapText="1"/>
    </xf>
    <xf numFmtId="0" fontId="77" fillId="37" borderId="65" xfId="0" applyFont="1" applyFill="1" applyBorder="1" applyAlignment="1">
      <alignment horizontal="right" vertical="center" wrapText="1"/>
    </xf>
    <xf numFmtId="0" fontId="77" fillId="37" borderId="66" xfId="0" applyFont="1" applyFill="1" applyBorder="1" applyAlignment="1">
      <alignment horizontal="right" vertical="center" wrapText="1"/>
    </xf>
    <xf numFmtId="0" fontId="78" fillId="37" borderId="67" xfId="0" applyFont="1" applyFill="1" applyBorder="1" applyAlignment="1">
      <alignment horizontal="right" vertical="center" wrapText="1"/>
    </xf>
    <xf numFmtId="0" fontId="5" fillId="33" borderId="64" xfId="0" applyFont="1" applyFill="1" applyBorder="1" applyAlignment="1">
      <alignment horizontal="right" vertical="center" wrapText="1"/>
    </xf>
    <xf numFmtId="0" fontId="76" fillId="33" borderId="0" xfId="0" applyNumberFormat="1" applyFont="1" applyFill="1" applyBorder="1" applyAlignment="1">
      <alignment horizontal="right" vertical="top"/>
    </xf>
    <xf numFmtId="4" fontId="5" fillId="34" borderId="48" xfId="0" applyNumberFormat="1" applyFont="1" applyFill="1" applyBorder="1" applyAlignment="1">
      <alignment horizontal="right" vertical="center" wrapText="1"/>
    </xf>
    <xf numFmtId="4" fontId="77" fillId="34" borderId="48" xfId="0" applyNumberFormat="1" applyFont="1" applyFill="1" applyBorder="1" applyAlignment="1">
      <alignment horizontal="right" vertical="center" wrapText="1"/>
    </xf>
    <xf numFmtId="4" fontId="78" fillId="34" borderId="39" xfId="0" applyNumberFormat="1" applyFont="1" applyFill="1" applyBorder="1" applyAlignment="1">
      <alignment horizontal="right" vertical="center" wrapText="1"/>
    </xf>
    <xf numFmtId="4" fontId="5" fillId="34" borderId="47" xfId="0" applyNumberFormat="1" applyFont="1" applyFill="1" applyBorder="1" applyAlignment="1">
      <alignment horizontal="right" vertical="center" wrapText="1"/>
    </xf>
    <xf numFmtId="0" fontId="78" fillId="37" borderId="56" xfId="0" applyFont="1" applyFill="1" applyBorder="1" applyAlignment="1">
      <alignment horizontal="right" vertical="center" wrapText="1"/>
    </xf>
    <xf numFmtId="4" fontId="3" fillId="33" borderId="19" xfId="0" applyNumberFormat="1" applyFont="1" applyFill="1" applyBorder="1" applyAlignment="1">
      <alignment horizontal="center"/>
    </xf>
    <xf numFmtId="4" fontId="3" fillId="33" borderId="23" xfId="0" applyNumberFormat="1" applyFont="1" applyFill="1" applyBorder="1" applyAlignment="1">
      <alignment horizontal="center"/>
    </xf>
    <xf numFmtId="0" fontId="3" fillId="38" borderId="56" xfId="0" applyFont="1" applyFill="1" applyBorder="1" applyAlignment="1">
      <alignment horizontal="right"/>
    </xf>
    <xf numFmtId="4" fontId="3" fillId="38" borderId="40" xfId="0" applyNumberFormat="1" applyFont="1" applyFill="1" applyBorder="1" applyAlignment="1">
      <alignment horizontal="right"/>
    </xf>
    <xf numFmtId="0" fontId="5" fillId="33" borderId="67" xfId="0" applyFont="1" applyFill="1" applyBorder="1" applyAlignment="1">
      <alignment vertical="center" wrapText="1"/>
    </xf>
    <xf numFmtId="0" fontId="5" fillId="33" borderId="68" xfId="0" applyFont="1" applyFill="1" applyBorder="1" applyAlignment="1">
      <alignment vertical="center" wrapText="1"/>
    </xf>
    <xf numFmtId="0" fontId="5" fillId="33" borderId="54" xfId="0" applyFont="1" applyFill="1" applyBorder="1" applyAlignment="1">
      <alignment vertical="center" wrapText="1"/>
    </xf>
    <xf numFmtId="0" fontId="5" fillId="33" borderId="62" xfId="0" applyFont="1" applyFill="1" applyBorder="1" applyAlignment="1">
      <alignment vertical="center" wrapText="1"/>
    </xf>
    <xf numFmtId="0" fontId="5" fillId="33" borderId="49" xfId="0" applyFont="1" applyFill="1" applyBorder="1" applyAlignment="1">
      <alignment horizontal="right" wrapText="1"/>
    </xf>
    <xf numFmtId="4" fontId="3" fillId="38" borderId="21" xfId="0" applyNumberFormat="1" applyFont="1" applyFill="1" applyBorder="1" applyAlignment="1">
      <alignment horizontal="right" wrapText="1"/>
    </xf>
    <xf numFmtId="4" fontId="3" fillId="38" borderId="19" xfId="0" applyNumberFormat="1" applyFont="1" applyFill="1" applyBorder="1" applyAlignment="1">
      <alignment horizontal="right"/>
    </xf>
    <xf numFmtId="4" fontId="3" fillId="35" borderId="19" xfId="0" applyNumberFormat="1" applyFont="1" applyFill="1" applyBorder="1" applyAlignment="1">
      <alignment horizontal="right"/>
    </xf>
    <xf numFmtId="4" fontId="5" fillId="34" borderId="49" xfId="0" applyNumberFormat="1" applyFont="1" applyFill="1" applyBorder="1" applyAlignment="1">
      <alignment horizontal="right" wrapText="1"/>
    </xf>
    <xf numFmtId="4" fontId="3" fillId="38" borderId="26" xfId="0" applyNumberFormat="1" applyFont="1" applyFill="1" applyBorder="1" applyAlignment="1">
      <alignment horizontal="right" wrapText="1"/>
    </xf>
    <xf numFmtId="0" fontId="3" fillId="38" borderId="0" xfId="0" applyFont="1" applyFill="1" applyAlignment="1">
      <alignment horizontal="right"/>
    </xf>
    <xf numFmtId="0" fontId="76" fillId="38" borderId="0" xfId="0" applyFont="1" applyFill="1" applyAlignment="1">
      <alignment horizontal="right"/>
    </xf>
    <xf numFmtId="49" fontId="5" fillId="37" borderId="69" xfId="0" applyNumberFormat="1" applyFont="1" applyFill="1" applyBorder="1" applyAlignment="1">
      <alignment horizontal="center" vertical="center"/>
    </xf>
    <xf numFmtId="49" fontId="5" fillId="33" borderId="26" xfId="0" applyNumberFormat="1" applyFont="1" applyFill="1" applyBorder="1" applyAlignment="1">
      <alignment horizontal="center" vertical="center"/>
    </xf>
    <xf numFmtId="0" fontId="5" fillId="37" borderId="36" xfId="0" applyFont="1" applyFill="1" applyBorder="1" applyAlignment="1">
      <alignment horizontal="center" vertical="center"/>
    </xf>
    <xf numFmtId="49" fontId="5" fillId="33" borderId="18" xfId="0" applyNumberFormat="1" applyFont="1" applyFill="1" applyBorder="1" applyAlignment="1">
      <alignment horizontal="center" vertical="center"/>
    </xf>
    <xf numFmtId="49" fontId="5" fillId="33" borderId="29" xfId="0" applyNumberFormat="1" applyFont="1" applyFill="1" applyBorder="1" applyAlignment="1">
      <alignment horizontal="center" vertical="center"/>
    </xf>
    <xf numFmtId="49" fontId="3" fillId="33" borderId="70" xfId="0" applyNumberFormat="1" applyFont="1" applyFill="1" applyBorder="1" applyAlignment="1">
      <alignment/>
    </xf>
    <xf numFmtId="49" fontId="3" fillId="33" borderId="0" xfId="0" applyNumberFormat="1" applyFont="1" applyFill="1" applyBorder="1" applyAlignment="1">
      <alignment/>
    </xf>
    <xf numFmtId="49" fontId="3" fillId="33" borderId="12" xfId="0" applyNumberFormat="1" applyFont="1" applyFill="1" applyBorder="1" applyAlignment="1">
      <alignment/>
    </xf>
    <xf numFmtId="0" fontId="5" fillId="33" borderId="26" xfId="0" applyFont="1" applyFill="1" applyBorder="1" applyAlignment="1">
      <alignment horizontal="center" vertical="center"/>
    </xf>
    <xf numFmtId="0" fontId="5" fillId="38" borderId="33" xfId="0" applyFont="1" applyFill="1" applyBorder="1" applyAlignment="1">
      <alignment vertical="top" wrapText="1"/>
    </xf>
    <xf numFmtId="0" fontId="3" fillId="33" borderId="25" xfId="0" applyFont="1" applyFill="1" applyBorder="1" applyAlignment="1">
      <alignment vertical="top" wrapText="1"/>
    </xf>
    <xf numFmtId="0" fontId="3" fillId="33" borderId="25" xfId="39" applyFont="1" applyFill="1" applyBorder="1" applyAlignment="1">
      <alignment vertical="top" wrapText="1"/>
    </xf>
    <xf numFmtId="0" fontId="3" fillId="35" borderId="25" xfId="0" applyFont="1" applyFill="1" applyBorder="1" applyAlignment="1">
      <alignment vertical="center" wrapText="1"/>
    </xf>
    <xf numFmtId="0" fontId="3" fillId="33" borderId="28" xfId="0" applyFont="1" applyFill="1" applyBorder="1" applyAlignment="1">
      <alignment vertical="top" wrapText="1"/>
    </xf>
    <xf numFmtId="0" fontId="3" fillId="33" borderId="25" xfId="0" applyFont="1" applyFill="1" applyBorder="1" applyAlignment="1">
      <alignment horizontal="left" vertical="top" wrapText="1"/>
    </xf>
    <xf numFmtId="0" fontId="5" fillId="34" borderId="71" xfId="0" applyFont="1" applyFill="1" applyBorder="1" applyAlignment="1">
      <alignment wrapText="1"/>
    </xf>
    <xf numFmtId="4" fontId="79" fillId="38" borderId="26" xfId="0" applyNumberFormat="1" applyFont="1" applyFill="1" applyBorder="1" applyAlignment="1">
      <alignment horizontal="right" wrapText="1"/>
    </xf>
    <xf numFmtId="4" fontId="3" fillId="38" borderId="66" xfId="0" applyNumberFormat="1" applyFont="1" applyFill="1" applyBorder="1" applyAlignment="1">
      <alignment horizontal="right" wrapText="1"/>
    </xf>
    <xf numFmtId="4" fontId="3" fillId="33" borderId="58" xfId="0" applyNumberFormat="1" applyFont="1" applyFill="1" applyBorder="1" applyAlignment="1">
      <alignment horizontal="right" wrapText="1"/>
    </xf>
    <xf numFmtId="4" fontId="3" fillId="35" borderId="58" xfId="39" applyNumberFormat="1" applyFont="1" applyFill="1" applyBorder="1" applyAlignment="1">
      <alignment horizontal="right" wrapText="1"/>
    </xf>
    <xf numFmtId="4" fontId="3" fillId="38" borderId="58" xfId="0" applyNumberFormat="1" applyFont="1" applyFill="1" applyBorder="1" applyAlignment="1">
      <alignment horizontal="right" wrapText="1"/>
    </xf>
    <xf numFmtId="4" fontId="3" fillId="33" borderId="58" xfId="39" applyNumberFormat="1" applyFont="1" applyFill="1" applyBorder="1" applyAlignment="1">
      <alignment horizontal="right" wrapText="1"/>
    </xf>
    <xf numFmtId="4" fontId="3" fillId="35" borderId="58" xfId="0" applyNumberFormat="1" applyFont="1" applyFill="1" applyBorder="1" applyAlignment="1">
      <alignment horizontal="right" wrapText="1"/>
    </xf>
    <xf numFmtId="4" fontId="3" fillId="33" borderId="72" xfId="0" applyNumberFormat="1" applyFont="1" applyFill="1" applyBorder="1" applyAlignment="1">
      <alignment horizontal="right"/>
    </xf>
    <xf numFmtId="4" fontId="3" fillId="33" borderId="58" xfId="39" applyNumberFormat="1" applyFont="1" applyFill="1" applyBorder="1" applyAlignment="1">
      <alignment horizontal="right"/>
    </xf>
    <xf numFmtId="4" fontId="3" fillId="33" borderId="72" xfId="39" applyNumberFormat="1" applyFont="1" applyFill="1" applyBorder="1" applyAlignment="1">
      <alignment horizontal="right"/>
    </xf>
    <xf numFmtId="4" fontId="3" fillId="33" borderId="59" xfId="0" applyNumberFormat="1" applyFont="1" applyFill="1" applyBorder="1" applyAlignment="1">
      <alignment horizontal="right" wrapText="1"/>
    </xf>
    <xf numFmtId="0" fontId="78" fillId="37" borderId="60" xfId="0" applyFont="1" applyFill="1" applyBorder="1" applyAlignment="1">
      <alignment horizontal="right" wrapText="1"/>
    </xf>
    <xf numFmtId="4" fontId="76" fillId="33" borderId="26" xfId="0" applyNumberFormat="1" applyFont="1" applyFill="1" applyBorder="1" applyAlignment="1">
      <alignment horizontal="right"/>
    </xf>
    <xf numFmtId="0" fontId="76" fillId="35" borderId="26" xfId="0" applyFont="1" applyFill="1" applyBorder="1" applyAlignment="1">
      <alignment horizontal="right"/>
    </xf>
    <xf numFmtId="4" fontId="76" fillId="38" borderId="26" xfId="0" applyNumberFormat="1" applyFont="1" applyFill="1" applyBorder="1" applyAlignment="1">
      <alignment horizontal="right" wrapText="1"/>
    </xf>
    <xf numFmtId="4" fontId="76" fillId="33" borderId="26" xfId="0" applyNumberFormat="1" applyFont="1" applyFill="1" applyBorder="1" applyAlignment="1">
      <alignment horizontal="right" vertical="center"/>
    </xf>
    <xf numFmtId="4" fontId="76" fillId="35" borderId="26" xfId="0" applyNumberFormat="1" applyFont="1" applyFill="1" applyBorder="1" applyAlignment="1">
      <alignment horizontal="right"/>
    </xf>
    <xf numFmtId="4" fontId="76" fillId="33" borderId="37" xfId="0" applyNumberFormat="1" applyFont="1" applyFill="1" applyBorder="1" applyAlignment="1">
      <alignment horizontal="right"/>
    </xf>
    <xf numFmtId="4" fontId="79" fillId="33" borderId="21" xfId="0" applyNumberFormat="1" applyFont="1" applyFill="1" applyBorder="1" applyAlignment="1">
      <alignment horizontal="right" vertical="center"/>
    </xf>
    <xf numFmtId="0" fontId="5" fillId="39" borderId="71" xfId="0" applyFont="1" applyFill="1" applyBorder="1" applyAlignment="1">
      <alignment vertical="center" wrapText="1"/>
    </xf>
    <xf numFmtId="0" fontId="3" fillId="33" borderId="33" xfId="0" applyFont="1" applyFill="1" applyBorder="1" applyAlignment="1">
      <alignment vertical="top" wrapText="1"/>
    </xf>
    <xf numFmtId="0" fontId="77" fillId="33" borderId="60" xfId="0" applyFont="1" applyFill="1" applyBorder="1" applyAlignment="1">
      <alignment horizontal="right" vertical="center" wrapText="1"/>
    </xf>
    <xf numFmtId="0" fontId="5" fillId="39" borderId="71" xfId="0" applyFont="1" applyFill="1" applyBorder="1" applyAlignment="1">
      <alignment horizontal="left" vertical="center" wrapText="1"/>
    </xf>
    <xf numFmtId="0" fontId="3" fillId="33" borderId="33" xfId="0" applyFont="1" applyFill="1" applyBorder="1" applyAlignment="1">
      <alignment/>
    </xf>
    <xf numFmtId="0" fontId="5" fillId="34" borderId="56" xfId="0" applyFont="1" applyFill="1" applyBorder="1" applyAlignment="1">
      <alignment wrapText="1"/>
    </xf>
    <xf numFmtId="0" fontId="77" fillId="37" borderId="60" xfId="0" applyFont="1" applyFill="1" applyBorder="1" applyAlignment="1">
      <alignment horizontal="right" vertical="center" wrapText="1"/>
    </xf>
    <xf numFmtId="0" fontId="5" fillId="37" borderId="39" xfId="0" applyFont="1" applyFill="1" applyBorder="1" applyAlignment="1">
      <alignment horizontal="right" vertical="center" wrapText="1"/>
    </xf>
    <xf numFmtId="4" fontId="3" fillId="33" borderId="57" xfId="0" applyNumberFormat="1" applyFont="1" applyFill="1" applyBorder="1" applyAlignment="1">
      <alignment horizontal="right" wrapText="1"/>
    </xf>
    <xf numFmtId="0" fontId="5" fillId="39" borderId="71" xfId="0" applyFont="1" applyFill="1" applyBorder="1" applyAlignment="1">
      <alignment horizontal="justify" vertical="center" wrapText="1"/>
    </xf>
    <xf numFmtId="0" fontId="3" fillId="33" borderId="73" xfId="0" applyFont="1" applyFill="1" applyBorder="1" applyAlignment="1">
      <alignment vertical="top" wrapText="1"/>
    </xf>
    <xf numFmtId="4" fontId="5" fillId="38" borderId="60" xfId="0" applyNumberFormat="1" applyFont="1" applyFill="1" applyBorder="1" applyAlignment="1">
      <alignment horizontal="right" wrapText="1"/>
    </xf>
    <xf numFmtId="0" fontId="5" fillId="39" borderId="65" xfId="0" applyFont="1" applyFill="1" applyBorder="1" applyAlignment="1">
      <alignment horizontal="center" vertical="center" wrapText="1"/>
    </xf>
    <xf numFmtId="0" fontId="5" fillId="33" borderId="25" xfId="0" applyFont="1" applyFill="1" applyBorder="1" applyAlignment="1">
      <alignment vertical="center" wrapText="1"/>
    </xf>
    <xf numFmtId="0" fontId="77" fillId="37" borderId="69" xfId="0" applyFont="1" applyFill="1" applyBorder="1" applyAlignment="1">
      <alignment horizontal="right" vertical="center" wrapText="1"/>
    </xf>
    <xf numFmtId="0" fontId="5" fillId="37" borderId="66" xfId="0" applyFont="1" applyFill="1" applyBorder="1" applyAlignment="1">
      <alignment horizontal="right" vertical="center" wrapText="1"/>
    </xf>
    <xf numFmtId="0" fontId="5" fillId="37" borderId="33" xfId="0" applyFont="1" applyFill="1" applyBorder="1" applyAlignment="1">
      <alignment horizontal="center" vertical="center" wrapText="1"/>
    </xf>
    <xf numFmtId="0" fontId="3" fillId="33" borderId="25" xfId="0" applyFont="1" applyFill="1" applyBorder="1" applyAlignment="1">
      <alignment vertical="center" wrapText="1"/>
    </xf>
    <xf numFmtId="0" fontId="3" fillId="33" borderId="28" xfId="0" applyFont="1" applyFill="1" applyBorder="1" applyAlignment="1">
      <alignment horizontal="left" vertical="top" wrapText="1"/>
    </xf>
    <xf numFmtId="0" fontId="5" fillId="37" borderId="66" xfId="0" applyFont="1" applyFill="1" applyBorder="1" applyAlignment="1">
      <alignment horizontal="center" vertical="center" wrapText="1"/>
    </xf>
    <xf numFmtId="4" fontId="3" fillId="33" borderId="14" xfId="0" applyNumberFormat="1" applyFont="1" applyFill="1" applyBorder="1" applyAlignment="1">
      <alignment horizontal="right" wrapText="1"/>
    </xf>
    <xf numFmtId="0" fontId="79" fillId="33" borderId="0" xfId="0" applyFont="1" applyFill="1" applyAlignment="1">
      <alignment horizontal="center"/>
    </xf>
    <xf numFmtId="0" fontId="77" fillId="37" borderId="49" xfId="0" applyFont="1" applyFill="1" applyBorder="1" applyAlignment="1">
      <alignment horizontal="right" vertical="center" wrapText="1"/>
    </xf>
    <xf numFmtId="0" fontId="78" fillId="37" borderId="60" xfId="0" applyFont="1" applyFill="1" applyBorder="1" applyAlignment="1">
      <alignment horizontal="right" vertical="center" wrapText="1"/>
    </xf>
    <xf numFmtId="4" fontId="78" fillId="38" borderId="60" xfId="0" applyNumberFormat="1" applyFont="1" applyFill="1" applyBorder="1" applyAlignment="1">
      <alignment horizontal="right" wrapText="1"/>
    </xf>
    <xf numFmtId="0" fontId="78" fillId="37" borderId="69" xfId="0" applyFont="1" applyFill="1" applyBorder="1" applyAlignment="1">
      <alignment horizontal="center" vertical="center" wrapText="1"/>
    </xf>
    <xf numFmtId="4" fontId="78" fillId="34" borderId="38" xfId="0" applyNumberFormat="1" applyFont="1" applyFill="1" applyBorder="1" applyAlignment="1">
      <alignment horizontal="right" wrapText="1"/>
    </xf>
    <xf numFmtId="0" fontId="78" fillId="37" borderId="19" xfId="0" applyFont="1" applyFill="1" applyBorder="1" applyAlignment="1">
      <alignment horizontal="center" vertical="center" wrapText="1"/>
    </xf>
    <xf numFmtId="4" fontId="76" fillId="33" borderId="21" xfId="0" applyNumberFormat="1" applyFont="1" applyFill="1" applyBorder="1" applyAlignment="1">
      <alignment horizontal="right"/>
    </xf>
    <xf numFmtId="4" fontId="76" fillId="33" borderId="34" xfId="0" applyNumberFormat="1" applyFont="1" applyFill="1" applyBorder="1" applyAlignment="1">
      <alignment horizontal="right"/>
    </xf>
    <xf numFmtId="4" fontId="77" fillId="34" borderId="49" xfId="0" applyNumberFormat="1" applyFont="1" applyFill="1" applyBorder="1" applyAlignment="1">
      <alignment horizontal="right" vertical="center" wrapText="1"/>
    </xf>
    <xf numFmtId="4" fontId="78" fillId="38" borderId="40" xfId="0" applyNumberFormat="1" applyFont="1" applyFill="1" applyBorder="1" applyAlignment="1">
      <alignment horizontal="right" wrapText="1"/>
    </xf>
    <xf numFmtId="49" fontId="5" fillId="37" borderId="74" xfId="0" applyNumberFormat="1" applyFont="1" applyFill="1" applyBorder="1" applyAlignment="1">
      <alignment horizontal="center" vertical="center"/>
    </xf>
    <xf numFmtId="49" fontId="5" fillId="37" borderId="75" xfId="0" applyNumberFormat="1" applyFont="1" applyFill="1" applyBorder="1" applyAlignment="1">
      <alignment horizontal="center" vertical="center"/>
    </xf>
    <xf numFmtId="49" fontId="5" fillId="37" borderId="76" xfId="0" applyNumberFormat="1" applyFont="1" applyFill="1" applyBorder="1" applyAlignment="1">
      <alignment horizontal="center" vertical="center"/>
    </xf>
    <xf numFmtId="0" fontId="5" fillId="39" borderId="77" xfId="0" applyFont="1" applyFill="1" applyBorder="1" applyAlignment="1">
      <alignment horizontal="left" vertical="center" wrapText="1"/>
    </xf>
    <xf numFmtId="0" fontId="5" fillId="37" borderId="78" xfId="0" applyFont="1" applyFill="1" applyBorder="1" applyAlignment="1">
      <alignment horizontal="right" vertical="center" wrapText="1"/>
    </xf>
    <xf numFmtId="0" fontId="77" fillId="37" borderId="75" xfId="0" applyFont="1" applyFill="1" applyBorder="1" applyAlignment="1">
      <alignment horizontal="right" vertical="center" wrapText="1"/>
    </xf>
    <xf numFmtId="0" fontId="77" fillId="37" borderId="76" xfId="0" applyFont="1" applyFill="1" applyBorder="1" applyAlignment="1">
      <alignment horizontal="right" vertical="center" wrapText="1"/>
    </xf>
    <xf numFmtId="0" fontId="77" fillId="37" borderId="79" xfId="0" applyFont="1" applyFill="1" applyBorder="1" applyAlignment="1">
      <alignment horizontal="right" vertical="center" wrapText="1"/>
    </xf>
    <xf numFmtId="0" fontId="5" fillId="38" borderId="80" xfId="0" applyFont="1" applyFill="1" applyBorder="1" applyAlignment="1">
      <alignment wrapText="1"/>
    </xf>
    <xf numFmtId="4" fontId="5" fillId="38" borderId="81" xfId="0" applyNumberFormat="1" applyFont="1" applyFill="1" applyBorder="1" applyAlignment="1">
      <alignment horizontal="right" wrapText="1"/>
    </xf>
    <xf numFmtId="0" fontId="5" fillId="33" borderId="10" xfId="0" applyFont="1" applyFill="1" applyBorder="1" applyAlignment="1">
      <alignment vertical="center" wrapText="1"/>
    </xf>
    <xf numFmtId="0" fontId="5" fillId="33" borderId="50" xfId="0" applyFont="1" applyFill="1" applyBorder="1" applyAlignment="1">
      <alignment vertical="center" wrapText="1"/>
    </xf>
    <xf numFmtId="49" fontId="5" fillId="37" borderId="11" xfId="0" applyNumberFormat="1" applyFont="1" applyFill="1" applyBorder="1" applyAlignment="1">
      <alignment horizontal="center" vertical="center"/>
    </xf>
    <xf numFmtId="0" fontId="3" fillId="33" borderId="11" xfId="0" applyFont="1" applyFill="1" applyBorder="1" applyAlignment="1">
      <alignment vertical="top" wrapText="1"/>
    </xf>
    <xf numFmtId="4" fontId="3" fillId="33" borderId="11" xfId="0" applyNumberFormat="1" applyFont="1" applyFill="1" applyBorder="1" applyAlignment="1">
      <alignment horizontal="right" wrapText="1"/>
    </xf>
    <xf numFmtId="0" fontId="5" fillId="33" borderId="0" xfId="0" applyFont="1" applyFill="1" applyAlignment="1">
      <alignment horizontal="center" vertical="center"/>
    </xf>
    <xf numFmtId="0" fontId="5" fillId="37" borderId="60" xfId="0" applyFont="1" applyFill="1" applyBorder="1" applyAlignment="1">
      <alignment horizontal="center" vertical="center" wrapText="1"/>
    </xf>
    <xf numFmtId="49" fontId="5" fillId="38" borderId="20" xfId="0" applyNumberFormat="1" applyFont="1" applyFill="1" applyBorder="1" applyAlignment="1">
      <alignment horizontal="center" vertical="center"/>
    </xf>
    <xf numFmtId="49" fontId="5" fillId="38" borderId="26" xfId="0" applyNumberFormat="1" applyFont="1" applyFill="1" applyBorder="1" applyAlignment="1">
      <alignment horizontal="center" vertical="center"/>
    </xf>
    <xf numFmtId="49" fontId="5" fillId="35" borderId="20" xfId="0" applyNumberFormat="1" applyFont="1" applyFill="1" applyBorder="1" applyAlignment="1">
      <alignment horizontal="center" vertical="center"/>
    </xf>
    <xf numFmtId="49" fontId="5" fillId="34" borderId="47" xfId="0" applyNumberFormat="1" applyFont="1" applyFill="1" applyBorder="1" applyAlignment="1">
      <alignment horizontal="center" vertical="center"/>
    </xf>
    <xf numFmtId="49" fontId="5" fillId="34" borderId="60" xfId="0" applyNumberFormat="1" applyFont="1" applyFill="1" applyBorder="1" applyAlignment="1">
      <alignment horizontal="center" vertical="center"/>
    </xf>
    <xf numFmtId="49" fontId="5" fillId="34" borderId="48" xfId="0" applyNumberFormat="1" applyFont="1" applyFill="1" applyBorder="1" applyAlignment="1">
      <alignment horizontal="center" vertical="center"/>
    </xf>
    <xf numFmtId="49" fontId="5" fillId="33" borderId="47" xfId="0" applyNumberFormat="1" applyFont="1" applyFill="1" applyBorder="1" applyAlignment="1">
      <alignment horizontal="center" vertical="center"/>
    </xf>
    <xf numFmtId="49" fontId="5" fillId="33" borderId="60" xfId="0" applyNumberFormat="1" applyFont="1" applyFill="1" applyBorder="1" applyAlignment="1">
      <alignment horizontal="center" vertical="center"/>
    </xf>
    <xf numFmtId="49" fontId="5" fillId="33" borderId="48" xfId="0" applyNumberFormat="1" applyFont="1" applyFill="1" applyBorder="1" applyAlignment="1">
      <alignment horizontal="center" vertical="center"/>
    </xf>
    <xf numFmtId="49" fontId="5" fillId="33" borderId="17" xfId="0" applyNumberFormat="1" applyFont="1" applyFill="1" applyBorder="1" applyAlignment="1">
      <alignment horizontal="center" vertical="center"/>
    </xf>
    <xf numFmtId="49" fontId="5" fillId="33" borderId="36" xfId="0" applyNumberFormat="1" applyFont="1" applyFill="1" applyBorder="1" applyAlignment="1">
      <alignment horizontal="center" vertical="center"/>
    </xf>
    <xf numFmtId="49" fontId="5" fillId="33" borderId="37" xfId="0" applyNumberFormat="1" applyFont="1" applyFill="1" applyBorder="1" applyAlignment="1">
      <alignment horizontal="center" vertical="center"/>
    </xf>
    <xf numFmtId="49" fontId="5" fillId="37" borderId="0" xfId="0" applyNumberFormat="1" applyFont="1" applyFill="1" applyBorder="1" applyAlignment="1">
      <alignment horizontal="center" vertical="center"/>
    </xf>
    <xf numFmtId="49" fontId="5" fillId="34" borderId="39" xfId="0" applyNumberFormat="1" applyFont="1" applyFill="1" applyBorder="1" applyAlignment="1">
      <alignment horizontal="center" vertical="center"/>
    </xf>
    <xf numFmtId="49" fontId="5" fillId="34" borderId="56" xfId="0" applyNumberFormat="1" applyFont="1" applyFill="1" applyBorder="1" applyAlignment="1">
      <alignment horizontal="center" vertical="center"/>
    </xf>
    <xf numFmtId="49" fontId="5" fillId="37" borderId="18" xfId="0" applyNumberFormat="1" applyFont="1" applyFill="1" applyBorder="1" applyAlignment="1">
      <alignment horizontal="center" vertical="center"/>
    </xf>
    <xf numFmtId="49" fontId="5" fillId="33" borderId="82" xfId="0" applyNumberFormat="1" applyFont="1" applyFill="1" applyBorder="1" applyAlignment="1">
      <alignment horizontal="center" vertical="center"/>
    </xf>
    <xf numFmtId="49" fontId="5" fillId="37" borderId="82" xfId="0" applyNumberFormat="1" applyFont="1" applyFill="1" applyBorder="1" applyAlignment="1">
      <alignment horizontal="center" vertical="center"/>
    </xf>
    <xf numFmtId="49" fontId="5" fillId="33" borderId="22" xfId="0" applyNumberFormat="1" applyFont="1" applyFill="1" applyBorder="1" applyAlignment="1">
      <alignment horizontal="center" vertical="center"/>
    </xf>
    <xf numFmtId="49" fontId="5" fillId="33" borderId="11" xfId="0" applyNumberFormat="1" applyFont="1" applyFill="1" applyBorder="1" applyAlignment="1">
      <alignment horizontal="center" vertical="center"/>
    </xf>
    <xf numFmtId="49" fontId="5" fillId="38" borderId="83" xfId="0" applyNumberFormat="1" applyFont="1" applyFill="1" applyBorder="1" applyAlignment="1">
      <alignment horizontal="center" vertical="center"/>
    </xf>
    <xf numFmtId="49" fontId="5" fillId="38" borderId="84" xfId="0" applyNumberFormat="1" applyFont="1" applyFill="1" applyBorder="1" applyAlignment="1">
      <alignment horizontal="center" vertical="center"/>
    </xf>
    <xf numFmtId="49" fontId="5" fillId="38" borderId="31" xfId="0" applyNumberFormat="1" applyFont="1" applyFill="1" applyBorder="1" applyAlignment="1">
      <alignment horizontal="center" vertical="center"/>
    </xf>
    <xf numFmtId="49" fontId="5" fillId="33" borderId="0" xfId="0" applyNumberFormat="1" applyFont="1" applyFill="1" applyAlignment="1">
      <alignment horizontal="center" vertical="center"/>
    </xf>
    <xf numFmtId="49" fontId="5" fillId="34" borderId="22" xfId="0" applyNumberFormat="1" applyFont="1" applyFill="1" applyBorder="1" applyAlignment="1">
      <alignment horizontal="center" vertical="center"/>
    </xf>
    <xf numFmtId="49" fontId="5" fillId="34" borderId="38" xfId="0" applyNumberFormat="1" applyFont="1" applyFill="1" applyBorder="1" applyAlignment="1">
      <alignment horizontal="center" vertical="center"/>
    </xf>
    <xf numFmtId="49" fontId="5" fillId="34" borderId="11" xfId="0" applyNumberFormat="1" applyFont="1" applyFill="1" applyBorder="1" applyAlignment="1">
      <alignment horizontal="center" vertical="center"/>
    </xf>
    <xf numFmtId="49" fontId="5" fillId="33" borderId="20" xfId="0" applyNumberFormat="1" applyFont="1" applyFill="1" applyBorder="1" applyAlignment="1">
      <alignment horizontal="center" vertical="center" wrapText="1"/>
    </xf>
    <xf numFmtId="49" fontId="5" fillId="33" borderId="26" xfId="0" applyNumberFormat="1" applyFont="1" applyFill="1" applyBorder="1" applyAlignment="1">
      <alignment horizontal="center" vertical="center" wrapText="1"/>
    </xf>
    <xf numFmtId="0" fontId="5" fillId="33" borderId="55" xfId="0" applyFont="1" applyFill="1" applyBorder="1" applyAlignment="1">
      <alignment horizontal="center" vertical="center"/>
    </xf>
    <xf numFmtId="0" fontId="5" fillId="33" borderId="37" xfId="0" applyFont="1" applyFill="1" applyBorder="1" applyAlignment="1">
      <alignment horizontal="center" vertical="center"/>
    </xf>
    <xf numFmtId="0" fontId="5" fillId="38" borderId="47" xfId="0" applyFont="1" applyFill="1" applyBorder="1" applyAlignment="1">
      <alignment horizontal="center" vertical="center"/>
    </xf>
    <xf numFmtId="0" fontId="5" fillId="38" borderId="60" xfId="0" applyFont="1" applyFill="1" applyBorder="1" applyAlignment="1">
      <alignment horizontal="center" vertical="center"/>
    </xf>
    <xf numFmtId="0" fontId="5" fillId="38" borderId="48" xfId="0" applyFont="1" applyFill="1" applyBorder="1" applyAlignment="1">
      <alignment horizontal="center" vertical="center"/>
    </xf>
    <xf numFmtId="0" fontId="5" fillId="33" borderId="0"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60" xfId="0" applyFont="1" applyFill="1" applyBorder="1" applyAlignment="1">
      <alignment horizontal="center" vertical="center"/>
    </xf>
    <xf numFmtId="0" fontId="5" fillId="34" borderId="48" xfId="0" applyFont="1" applyFill="1" applyBorder="1" applyAlignment="1">
      <alignment horizontal="center" vertical="center"/>
    </xf>
    <xf numFmtId="49" fontId="3" fillId="33" borderId="70" xfId="0" applyNumberFormat="1" applyFont="1" applyFill="1" applyBorder="1" applyAlignment="1">
      <alignment horizontal="center" vertical="center"/>
    </xf>
    <xf numFmtId="49" fontId="3" fillId="33" borderId="0"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0" fontId="5" fillId="33" borderId="64"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79" fillId="38" borderId="85" xfId="0" applyNumberFormat="1" applyFont="1" applyFill="1" applyBorder="1" applyAlignment="1">
      <alignment horizontal="center" vertical="center" wrapText="1"/>
    </xf>
    <xf numFmtId="0" fontId="79" fillId="38" borderId="56" xfId="0" applyNumberFormat="1" applyFont="1" applyFill="1" applyBorder="1" applyAlignment="1">
      <alignment horizontal="center" vertical="center" wrapText="1"/>
    </xf>
    <xf numFmtId="0" fontId="3" fillId="38" borderId="56" xfId="0" applyFont="1" applyFill="1" applyBorder="1" applyAlignment="1">
      <alignment horizontal="center" vertical="center"/>
    </xf>
    <xf numFmtId="0" fontId="5" fillId="33" borderId="50" xfId="0" applyFont="1" applyFill="1" applyBorder="1" applyAlignment="1">
      <alignment horizontal="right" vertical="center" wrapText="1"/>
    </xf>
    <xf numFmtId="0" fontId="5" fillId="33" borderId="23" xfId="0" applyFont="1" applyFill="1" applyBorder="1" applyAlignment="1">
      <alignment horizontal="right" vertical="center" wrapText="1"/>
    </xf>
    <xf numFmtId="0" fontId="5" fillId="33" borderId="10" xfId="0" applyFont="1" applyFill="1" applyBorder="1" applyAlignment="1">
      <alignment horizontal="right" vertical="center" wrapText="1"/>
    </xf>
    <xf numFmtId="0" fontId="5" fillId="33" borderId="21" xfId="0" applyFont="1" applyFill="1" applyBorder="1" applyAlignment="1">
      <alignment horizontal="right" vertical="center" wrapText="1"/>
    </xf>
    <xf numFmtId="0" fontId="77" fillId="37" borderId="23" xfId="0" applyFont="1" applyFill="1" applyBorder="1" applyAlignment="1">
      <alignment horizontal="right" vertical="center" wrapText="1"/>
    </xf>
    <xf numFmtId="0" fontId="77" fillId="37" borderId="36" xfId="0" applyFont="1" applyFill="1" applyBorder="1" applyAlignment="1">
      <alignment horizontal="right" vertical="center" wrapText="1"/>
    </xf>
    <xf numFmtId="0" fontId="77" fillId="37" borderId="18" xfId="0" applyFont="1" applyFill="1" applyBorder="1" applyAlignment="1">
      <alignment horizontal="right" vertical="center" wrapText="1"/>
    </xf>
    <xf numFmtId="0" fontId="79" fillId="33" borderId="0" xfId="0" applyFont="1" applyFill="1" applyAlignment="1">
      <alignment horizontal="right" vertical="center"/>
    </xf>
    <xf numFmtId="0" fontId="3" fillId="33" borderId="0" xfId="0" applyFont="1" applyFill="1" applyBorder="1" applyAlignment="1">
      <alignment horizontal="right" vertical="center"/>
    </xf>
    <xf numFmtId="4" fontId="3" fillId="38" borderId="26" xfId="0" applyNumberFormat="1" applyFont="1" applyFill="1" applyBorder="1" applyAlignment="1">
      <alignment horizontal="right" vertical="center" wrapText="1"/>
    </xf>
    <xf numFmtId="4" fontId="3" fillId="38" borderId="10" xfId="0" applyNumberFormat="1" applyFont="1" applyFill="1" applyBorder="1" applyAlignment="1">
      <alignment horizontal="right" vertical="center" wrapText="1"/>
    </xf>
    <xf numFmtId="4" fontId="3" fillId="38" borderId="21" xfId="0" applyNumberFormat="1" applyFont="1" applyFill="1" applyBorder="1" applyAlignment="1">
      <alignment horizontal="right" vertical="center" wrapText="1"/>
    </xf>
    <xf numFmtId="4" fontId="3" fillId="33" borderId="58" xfId="0" applyNumberFormat="1" applyFont="1" applyFill="1" applyBorder="1" applyAlignment="1">
      <alignment horizontal="right" vertical="center" wrapText="1"/>
    </xf>
    <xf numFmtId="4" fontId="79" fillId="33" borderId="26" xfId="0" applyNumberFormat="1" applyFont="1" applyFill="1" applyBorder="1" applyAlignment="1">
      <alignment horizontal="right" vertical="center"/>
    </xf>
    <xf numFmtId="4" fontId="79" fillId="35" borderId="26" xfId="0" applyNumberFormat="1" applyFont="1" applyFill="1" applyBorder="1" applyAlignment="1">
      <alignment horizontal="right" vertical="center"/>
    </xf>
    <xf numFmtId="4" fontId="79" fillId="35" borderId="10" xfId="0" applyNumberFormat="1" applyFont="1" applyFill="1" applyBorder="1" applyAlignment="1">
      <alignment horizontal="right" vertical="center"/>
    </xf>
    <xf numFmtId="0" fontId="3" fillId="35" borderId="21" xfId="0" applyFont="1" applyFill="1" applyBorder="1" applyAlignment="1">
      <alignment horizontal="right" vertical="center"/>
    </xf>
    <xf numFmtId="4" fontId="3" fillId="38" borderId="58" xfId="0" applyNumberFormat="1" applyFont="1" applyFill="1" applyBorder="1" applyAlignment="1">
      <alignment horizontal="right" vertical="center" wrapText="1"/>
    </xf>
    <xf numFmtId="4" fontId="79" fillId="38" borderId="26" xfId="0" applyNumberFormat="1" applyFont="1" applyFill="1" applyBorder="1" applyAlignment="1">
      <alignment horizontal="right" vertical="center" wrapText="1"/>
    </xf>
    <xf numFmtId="4" fontId="79" fillId="38" borderId="10" xfId="0" applyNumberFormat="1" applyFont="1" applyFill="1" applyBorder="1" applyAlignment="1">
      <alignment horizontal="right" vertical="center" wrapText="1"/>
    </xf>
    <xf numFmtId="4" fontId="79" fillId="38" borderId="21" xfId="0" applyNumberFormat="1" applyFont="1" applyFill="1" applyBorder="1" applyAlignment="1">
      <alignment horizontal="right" vertical="center" wrapText="1"/>
    </xf>
    <xf numFmtId="4" fontId="79" fillId="33" borderId="26" xfId="0" applyNumberFormat="1" applyFont="1" applyFill="1" applyBorder="1" applyAlignment="1">
      <alignment horizontal="right" vertical="center" wrapText="1"/>
    </xf>
    <xf numFmtId="4" fontId="3" fillId="33" borderId="21" xfId="0" applyNumberFormat="1" applyFont="1" applyFill="1" applyBorder="1" applyAlignment="1">
      <alignment horizontal="right" vertical="center"/>
    </xf>
    <xf numFmtId="4" fontId="3" fillId="33" borderId="26" xfId="0" applyNumberFormat="1" applyFont="1" applyFill="1" applyBorder="1" applyAlignment="1">
      <alignment horizontal="right" vertical="center" wrapText="1"/>
    </xf>
    <xf numFmtId="4" fontId="3" fillId="33" borderId="10" xfId="0" applyNumberFormat="1" applyFont="1" applyFill="1" applyBorder="1" applyAlignment="1">
      <alignment horizontal="right" vertical="center"/>
    </xf>
    <xf numFmtId="4" fontId="3" fillId="35" borderId="26" xfId="0" applyNumberFormat="1" applyFont="1" applyFill="1" applyBorder="1" applyAlignment="1">
      <alignment horizontal="right" vertical="center"/>
    </xf>
    <xf numFmtId="4" fontId="3" fillId="35" borderId="10" xfId="0" applyNumberFormat="1" applyFont="1" applyFill="1" applyBorder="1" applyAlignment="1">
      <alignment horizontal="right" vertical="center"/>
    </xf>
    <xf numFmtId="4" fontId="3" fillId="35" borderId="21" xfId="0" applyNumberFormat="1" applyFont="1" applyFill="1" applyBorder="1" applyAlignment="1">
      <alignment horizontal="right" vertical="center"/>
    </xf>
    <xf numFmtId="4" fontId="3" fillId="33" borderId="26" xfId="0" applyNumberFormat="1" applyFont="1" applyFill="1" applyBorder="1" applyAlignment="1">
      <alignment horizontal="right" vertical="center"/>
    </xf>
    <xf numFmtId="4" fontId="3" fillId="33" borderId="37" xfId="0" applyNumberFormat="1" applyFont="1" applyFill="1" applyBorder="1" applyAlignment="1">
      <alignment horizontal="right" vertical="center" wrapText="1"/>
    </xf>
    <xf numFmtId="4" fontId="3" fillId="33" borderId="29" xfId="0" applyNumberFormat="1" applyFont="1" applyFill="1" applyBorder="1" applyAlignment="1">
      <alignment horizontal="right" vertical="center"/>
    </xf>
    <xf numFmtId="0" fontId="3" fillId="33" borderId="26" xfId="0" applyFont="1" applyFill="1" applyBorder="1" applyAlignment="1">
      <alignment horizontal="right" vertical="center"/>
    </xf>
    <xf numFmtId="4" fontId="3" fillId="33" borderId="37" xfId="0" applyNumberFormat="1" applyFont="1" applyFill="1" applyBorder="1" applyAlignment="1">
      <alignment horizontal="right" vertical="center"/>
    </xf>
    <xf numFmtId="4" fontId="3" fillId="33" borderId="34" xfId="0" applyNumberFormat="1" applyFont="1" applyFill="1" applyBorder="1" applyAlignment="1">
      <alignment horizontal="right" vertical="center"/>
    </xf>
    <xf numFmtId="4" fontId="5" fillId="34" borderId="39" xfId="0" applyNumberFormat="1" applyFont="1" applyFill="1" applyBorder="1" applyAlignment="1">
      <alignment horizontal="right" vertical="center" wrapText="1"/>
    </xf>
    <xf numFmtId="4" fontId="5" fillId="34" borderId="60" xfId="0" applyNumberFormat="1" applyFont="1" applyFill="1" applyBorder="1" applyAlignment="1">
      <alignment horizontal="right" vertical="center" wrapText="1"/>
    </xf>
    <xf numFmtId="4" fontId="5" fillId="34" borderId="49" xfId="0" applyNumberFormat="1" applyFont="1" applyFill="1" applyBorder="1" applyAlignment="1">
      <alignment horizontal="right" vertical="center" wrapText="1"/>
    </xf>
    <xf numFmtId="4" fontId="3" fillId="33" borderId="36" xfId="0" applyNumberFormat="1" applyFont="1" applyFill="1" applyBorder="1" applyAlignment="1">
      <alignment horizontal="right" vertical="center"/>
    </xf>
    <xf numFmtId="4" fontId="3" fillId="33" borderId="18" xfId="0" applyNumberFormat="1" applyFont="1" applyFill="1" applyBorder="1" applyAlignment="1">
      <alignment horizontal="right" vertical="center"/>
    </xf>
    <xf numFmtId="4" fontId="3" fillId="33" borderId="19" xfId="0" applyNumberFormat="1" applyFont="1" applyFill="1" applyBorder="1" applyAlignment="1">
      <alignment horizontal="right" vertical="center"/>
    </xf>
    <xf numFmtId="4" fontId="5" fillId="34" borderId="71" xfId="0" applyNumberFormat="1" applyFont="1" applyFill="1" applyBorder="1" applyAlignment="1">
      <alignment horizontal="right" vertical="center" wrapText="1"/>
    </xf>
    <xf numFmtId="4" fontId="5" fillId="37" borderId="0" xfId="0" applyNumberFormat="1" applyFont="1" applyFill="1" applyBorder="1" applyAlignment="1">
      <alignment horizontal="right" vertical="center" wrapText="1"/>
    </xf>
    <xf numFmtId="4" fontId="3" fillId="33" borderId="58" xfId="0" applyNumberFormat="1" applyFont="1" applyFill="1" applyBorder="1" applyAlignment="1">
      <alignment horizontal="right" vertical="center"/>
    </xf>
    <xf numFmtId="4" fontId="3" fillId="33" borderId="59" xfId="0" applyNumberFormat="1" applyFont="1" applyFill="1" applyBorder="1" applyAlignment="1">
      <alignment horizontal="right" vertical="center"/>
    </xf>
    <xf numFmtId="49" fontId="3" fillId="33" borderId="70" xfId="0" applyNumberFormat="1" applyFont="1" applyFill="1" applyBorder="1" applyAlignment="1">
      <alignment horizontal="right" vertical="center"/>
    </xf>
    <xf numFmtId="49" fontId="3" fillId="33" borderId="0" xfId="0" applyNumberFormat="1" applyFont="1" applyFill="1" applyBorder="1" applyAlignment="1">
      <alignment horizontal="right" vertical="center"/>
    </xf>
    <xf numFmtId="49" fontId="3" fillId="33" borderId="12" xfId="0" applyNumberFormat="1" applyFont="1" applyFill="1" applyBorder="1" applyAlignment="1">
      <alignment horizontal="right" vertical="center"/>
    </xf>
    <xf numFmtId="4" fontId="3" fillId="33" borderId="11" xfId="0" applyNumberFormat="1" applyFont="1" applyFill="1" applyBorder="1" applyAlignment="1">
      <alignment horizontal="right" vertical="center"/>
    </xf>
    <xf numFmtId="4" fontId="3" fillId="33" borderId="16" xfId="0" applyNumberFormat="1" applyFont="1" applyFill="1" applyBorder="1" applyAlignment="1">
      <alignment horizontal="right" vertical="center"/>
    </xf>
    <xf numFmtId="4" fontId="5" fillId="38" borderId="84" xfId="0" applyNumberFormat="1" applyFont="1" applyFill="1" applyBorder="1" applyAlignment="1">
      <alignment horizontal="right" vertical="center" wrapText="1"/>
    </xf>
    <xf numFmtId="4" fontId="5" fillId="38" borderId="31" xfId="0" applyNumberFormat="1" applyFont="1" applyFill="1" applyBorder="1" applyAlignment="1">
      <alignment horizontal="right" vertical="center" wrapText="1"/>
    </xf>
    <xf numFmtId="4" fontId="5" fillId="38" borderId="52" xfId="0" applyNumberFormat="1" applyFont="1" applyFill="1" applyBorder="1" applyAlignment="1">
      <alignment horizontal="right" vertical="center" wrapText="1"/>
    </xf>
    <xf numFmtId="4" fontId="5" fillId="33" borderId="0" xfId="0" applyNumberFormat="1" applyFont="1" applyFill="1" applyBorder="1" applyAlignment="1">
      <alignment horizontal="right" vertical="center" wrapText="1"/>
    </xf>
    <xf numFmtId="4" fontId="3" fillId="33" borderId="25" xfId="0" applyNumberFormat="1" applyFont="1" applyFill="1" applyBorder="1" applyAlignment="1">
      <alignment horizontal="right" vertical="center"/>
    </xf>
    <xf numFmtId="4" fontId="3" fillId="33" borderId="28" xfId="0" applyNumberFormat="1" applyFont="1" applyFill="1" applyBorder="1" applyAlignment="1">
      <alignment horizontal="right" vertical="center"/>
    </xf>
    <xf numFmtId="4" fontId="77" fillId="34" borderId="60" xfId="0" applyNumberFormat="1" applyFont="1" applyFill="1" applyBorder="1" applyAlignment="1">
      <alignment horizontal="right" vertical="center" wrapText="1"/>
    </xf>
    <xf numFmtId="4" fontId="77" fillId="33" borderId="0" xfId="0" applyNumberFormat="1" applyFont="1" applyFill="1" applyBorder="1" applyAlignment="1">
      <alignment horizontal="right" vertical="center" wrapText="1"/>
    </xf>
    <xf numFmtId="4" fontId="77" fillId="34" borderId="11" xfId="0" applyNumberFormat="1" applyFont="1" applyFill="1" applyBorder="1" applyAlignment="1">
      <alignment horizontal="right" vertical="center" wrapText="1"/>
    </xf>
    <xf numFmtId="4" fontId="77" fillId="34" borderId="16" xfId="0" applyNumberFormat="1" applyFont="1" applyFill="1" applyBorder="1" applyAlignment="1">
      <alignment horizontal="right" vertical="center" wrapText="1"/>
    </xf>
    <xf numFmtId="4" fontId="76" fillId="33" borderId="10" xfId="0" applyNumberFormat="1" applyFont="1" applyFill="1" applyBorder="1" applyAlignment="1">
      <alignment horizontal="right" vertical="center"/>
    </xf>
    <xf numFmtId="4" fontId="79" fillId="33" borderId="37" xfId="0" applyNumberFormat="1" applyFont="1" applyFill="1" applyBorder="1" applyAlignment="1">
      <alignment horizontal="right" vertical="center"/>
    </xf>
    <xf numFmtId="4" fontId="79" fillId="33" borderId="29" xfId="0" applyNumberFormat="1" applyFont="1" applyFill="1" applyBorder="1" applyAlignment="1">
      <alignment horizontal="right" vertical="center"/>
    </xf>
    <xf numFmtId="4" fontId="77" fillId="38" borderId="48" xfId="0" applyNumberFormat="1" applyFont="1" applyFill="1" applyBorder="1" applyAlignment="1">
      <alignment horizontal="right" vertical="center" wrapText="1"/>
    </xf>
    <xf numFmtId="4" fontId="79" fillId="33" borderId="0" xfId="0" applyNumberFormat="1" applyFont="1" applyFill="1" applyAlignment="1">
      <alignment horizontal="right" vertical="center"/>
    </xf>
    <xf numFmtId="4" fontId="80" fillId="33" borderId="0" xfId="0" applyNumberFormat="1" applyFont="1" applyFill="1" applyAlignment="1">
      <alignment horizontal="right" vertical="center"/>
    </xf>
    <xf numFmtId="4" fontId="77" fillId="33" borderId="0" xfId="0" applyNumberFormat="1" applyFont="1" applyFill="1" applyAlignment="1">
      <alignment horizontal="right" vertical="center"/>
    </xf>
    <xf numFmtId="0" fontId="10" fillId="0" borderId="0" xfId="0" applyFont="1" applyAlignment="1">
      <alignment horizontal="right"/>
    </xf>
    <xf numFmtId="0" fontId="10" fillId="0" borderId="13" xfId="0" applyFont="1" applyBorder="1" applyAlignment="1">
      <alignment/>
    </xf>
    <xf numFmtId="0" fontId="81" fillId="35" borderId="39" xfId="0" applyFont="1" applyFill="1" applyBorder="1" applyAlignment="1">
      <alignment horizontal="center" vertical="center"/>
    </xf>
    <xf numFmtId="0" fontId="81" fillId="35" borderId="60" xfId="0" applyFont="1" applyFill="1" applyBorder="1" applyAlignment="1">
      <alignment horizontal="center" vertical="center" wrapText="1"/>
    </xf>
    <xf numFmtId="0" fontId="81" fillId="35" borderId="48" xfId="0" applyFont="1" applyFill="1" applyBorder="1" applyAlignment="1">
      <alignment horizontal="center" vertical="center" wrapText="1"/>
    </xf>
    <xf numFmtId="0" fontId="81" fillId="35" borderId="49" xfId="0" applyFont="1" applyFill="1" applyBorder="1" applyAlignment="1">
      <alignment horizontal="center" vertical="center" wrapText="1"/>
    </xf>
    <xf numFmtId="0" fontId="82" fillId="35" borderId="39" xfId="0" applyFont="1" applyFill="1" applyBorder="1" applyAlignment="1">
      <alignment horizontal="center" vertical="center"/>
    </xf>
    <xf numFmtId="0" fontId="82" fillId="35" borderId="60" xfId="0" applyFont="1" applyFill="1" applyBorder="1" applyAlignment="1">
      <alignment horizontal="center" vertical="center"/>
    </xf>
    <xf numFmtId="0" fontId="82" fillId="35" borderId="48" xfId="0" applyFont="1" applyFill="1" applyBorder="1" applyAlignment="1">
      <alignment horizontal="center" vertical="center"/>
    </xf>
    <xf numFmtId="0" fontId="82" fillId="35" borderId="49" xfId="0" applyFont="1" applyFill="1" applyBorder="1" applyAlignment="1">
      <alignment horizontal="center" vertical="center"/>
    </xf>
    <xf numFmtId="0" fontId="10" fillId="35" borderId="58" xfId="0" applyFont="1" applyFill="1" applyBorder="1" applyAlignment="1">
      <alignment horizontal="center" vertical="center"/>
    </xf>
    <xf numFmtId="4" fontId="10" fillId="0" borderId="36" xfId="0" applyNumberFormat="1" applyFont="1" applyBorder="1" applyAlignment="1">
      <alignment vertical="center"/>
    </xf>
    <xf numFmtId="4" fontId="82" fillId="0" borderId="18" xfId="0" applyNumberFormat="1" applyFont="1" applyBorder="1" applyAlignment="1">
      <alignment vertical="center"/>
    </xf>
    <xf numFmtId="4" fontId="82" fillId="0" borderId="19" xfId="0" applyNumberFormat="1" applyFont="1" applyBorder="1" applyAlignment="1">
      <alignment vertical="center"/>
    </xf>
    <xf numFmtId="4" fontId="10" fillId="0" borderId="26" xfId="0" applyNumberFormat="1" applyFont="1" applyBorder="1" applyAlignment="1">
      <alignment vertical="center"/>
    </xf>
    <xf numFmtId="0" fontId="10" fillId="35" borderId="14" xfId="0" applyFont="1" applyFill="1" applyBorder="1" applyAlignment="1">
      <alignment horizontal="center" vertical="center"/>
    </xf>
    <xf numFmtId="4" fontId="10" fillId="0" borderId="38" xfId="0" applyNumberFormat="1" applyFont="1" applyBorder="1" applyAlignment="1">
      <alignment vertical="center"/>
    </xf>
    <xf numFmtId="0" fontId="82" fillId="35" borderId="81" xfId="0" applyFont="1" applyFill="1" applyBorder="1" applyAlignment="1">
      <alignment horizontal="right" vertical="center"/>
    </xf>
    <xf numFmtId="4" fontId="10" fillId="0" borderId="84" xfId="0" applyNumberFormat="1" applyFont="1" applyBorder="1" applyAlignment="1">
      <alignment vertical="center"/>
    </xf>
    <xf numFmtId="4" fontId="82" fillId="0" borderId="84" xfId="0" applyNumberFormat="1" applyFont="1" applyBorder="1" applyAlignment="1">
      <alignment vertical="center"/>
    </xf>
    <xf numFmtId="4" fontId="82" fillId="0" borderId="32" xfId="0" applyNumberFormat="1" applyFont="1" applyBorder="1" applyAlignment="1">
      <alignment vertical="center"/>
    </xf>
    <xf numFmtId="0" fontId="4" fillId="33" borderId="0" xfId="0" applyFont="1" applyFill="1" applyAlignment="1">
      <alignment horizontal="center" vertical="center"/>
    </xf>
    <xf numFmtId="0" fontId="79" fillId="33" borderId="0" xfId="0" applyFont="1" applyFill="1" applyAlignment="1">
      <alignment horizontal="center" vertical="center"/>
    </xf>
    <xf numFmtId="49" fontId="5" fillId="35" borderId="26" xfId="0" applyNumberFormat="1" applyFont="1" applyFill="1" applyBorder="1" applyAlignment="1">
      <alignment horizontal="center" vertical="center"/>
    </xf>
    <xf numFmtId="4" fontId="77" fillId="38" borderId="49" xfId="0" applyNumberFormat="1" applyFont="1" applyFill="1" applyBorder="1" applyAlignment="1">
      <alignment horizontal="right" vertical="center" wrapText="1"/>
    </xf>
    <xf numFmtId="0" fontId="5" fillId="34" borderId="48" xfId="0" applyNumberFormat="1" applyFont="1" applyFill="1" applyBorder="1" applyAlignment="1">
      <alignment horizontal="center" vertical="center" wrapText="1"/>
    </xf>
    <xf numFmtId="4" fontId="2" fillId="33" borderId="0" xfId="0" applyNumberFormat="1" applyFont="1" applyFill="1" applyAlignment="1">
      <alignment/>
    </xf>
    <xf numFmtId="4" fontId="2" fillId="33" borderId="19" xfId="0" applyNumberFormat="1" applyFont="1" applyFill="1" applyBorder="1" applyAlignment="1">
      <alignment horizontal="right"/>
    </xf>
    <xf numFmtId="4" fontId="75" fillId="33" borderId="0" xfId="0" applyNumberFormat="1" applyFont="1" applyFill="1" applyAlignment="1">
      <alignment/>
    </xf>
    <xf numFmtId="4" fontId="2" fillId="33" borderId="10" xfId="0" applyNumberFormat="1" applyFont="1" applyFill="1" applyBorder="1" applyAlignment="1">
      <alignment horizontal="right" vertical="center"/>
    </xf>
    <xf numFmtId="4" fontId="2" fillId="33" borderId="18" xfId="0" applyNumberFormat="1" applyFont="1" applyFill="1" applyBorder="1" applyAlignment="1">
      <alignment horizontal="right" vertical="center"/>
    </xf>
    <xf numFmtId="0" fontId="12" fillId="33" borderId="0" xfId="0" applyFont="1" applyFill="1" applyAlignment="1">
      <alignment horizontal="center" vertical="center"/>
    </xf>
    <xf numFmtId="0" fontId="12" fillId="33" borderId="0" xfId="0" applyFont="1" applyFill="1" applyAlignment="1">
      <alignment vertical="center"/>
    </xf>
    <xf numFmtId="0" fontId="11" fillId="33" borderId="0" xfId="0" applyFont="1" applyFill="1" applyAlignment="1">
      <alignment horizontal="right" vertical="center"/>
    </xf>
    <xf numFmtId="0" fontId="83" fillId="33" borderId="0" xfId="0" applyFont="1" applyFill="1" applyAlignment="1">
      <alignment horizontal="right" vertical="center"/>
    </xf>
    <xf numFmtId="0" fontId="11" fillId="33" borderId="0" xfId="0" applyFont="1" applyFill="1" applyAlignment="1">
      <alignment/>
    </xf>
    <xf numFmtId="0" fontId="11" fillId="35" borderId="0" xfId="0" applyFont="1" applyFill="1" applyAlignment="1">
      <alignment/>
    </xf>
    <xf numFmtId="4" fontId="11" fillId="35" borderId="0" xfId="0" applyNumberFormat="1" applyFont="1" applyFill="1" applyAlignment="1">
      <alignment/>
    </xf>
    <xf numFmtId="0" fontId="83" fillId="33" borderId="0" xfId="0" applyFont="1" applyFill="1" applyBorder="1" applyAlignment="1">
      <alignment horizontal="center" vertical="center" wrapText="1"/>
    </xf>
    <xf numFmtId="0" fontId="83" fillId="33" borderId="0" xfId="0" applyFont="1" applyFill="1" applyBorder="1" applyAlignment="1">
      <alignment vertical="center" wrapText="1"/>
    </xf>
    <xf numFmtId="0" fontId="11" fillId="33" borderId="0" xfId="0" applyFont="1" applyFill="1" applyBorder="1" applyAlignment="1">
      <alignment vertical="center" wrapText="1"/>
    </xf>
    <xf numFmtId="0" fontId="11" fillId="33" borderId="0" xfId="0" applyFont="1" applyFill="1" applyBorder="1" applyAlignment="1">
      <alignment horizontal="right" vertical="center"/>
    </xf>
    <xf numFmtId="0" fontId="83" fillId="33" borderId="0" xfId="0" applyFont="1" applyFill="1" applyBorder="1" applyAlignment="1">
      <alignment horizontal="right" vertical="center"/>
    </xf>
    <xf numFmtId="0" fontId="12" fillId="37" borderId="47" xfId="0" applyFont="1" applyFill="1" applyBorder="1" applyAlignment="1">
      <alignment horizontal="center" vertical="center"/>
    </xf>
    <xf numFmtId="0" fontId="12" fillId="37" borderId="60" xfId="0" applyFont="1" applyFill="1" applyBorder="1" applyAlignment="1">
      <alignment horizontal="center" vertical="center"/>
    </xf>
    <xf numFmtId="0" fontId="12" fillId="37" borderId="60" xfId="0" applyFont="1" applyFill="1" applyBorder="1" applyAlignment="1">
      <alignment horizontal="center" vertical="center" wrapText="1"/>
    </xf>
    <xf numFmtId="0" fontId="12" fillId="37" borderId="48" xfId="0" applyFont="1" applyFill="1" applyBorder="1" applyAlignment="1">
      <alignment vertical="center" wrapText="1"/>
    </xf>
    <xf numFmtId="0" fontId="12" fillId="37" borderId="48" xfId="0" applyFont="1" applyFill="1" applyBorder="1" applyAlignment="1">
      <alignment horizontal="right" vertical="center" wrapText="1"/>
    </xf>
    <xf numFmtId="0" fontId="84" fillId="37" borderId="48" xfId="0" applyFont="1" applyFill="1" applyBorder="1" applyAlignment="1">
      <alignment horizontal="right" vertical="center" wrapText="1"/>
    </xf>
    <xf numFmtId="0" fontId="84" fillId="37" borderId="49" xfId="0" applyFont="1" applyFill="1" applyBorder="1" applyAlignment="1">
      <alignment horizontal="right" vertical="center" wrapText="1"/>
    </xf>
    <xf numFmtId="49" fontId="12" fillId="38" borderId="20" xfId="0" applyNumberFormat="1" applyFont="1" applyFill="1" applyBorder="1" applyAlignment="1">
      <alignment horizontal="center" vertical="center"/>
    </xf>
    <xf numFmtId="49" fontId="12" fillId="38" borderId="26" xfId="0" applyNumberFormat="1" applyFont="1" applyFill="1" applyBorder="1" applyAlignment="1">
      <alignment horizontal="center" vertical="center"/>
    </xf>
    <xf numFmtId="0" fontId="12" fillId="38" borderId="33" xfId="0" applyFont="1" applyFill="1" applyBorder="1" applyAlignment="1">
      <alignment vertical="center" wrapText="1"/>
    </xf>
    <xf numFmtId="4" fontId="11" fillId="38" borderId="66" xfId="0" applyNumberFormat="1" applyFont="1" applyFill="1" applyBorder="1" applyAlignment="1">
      <alignment horizontal="right" vertical="center" wrapText="1"/>
    </xf>
    <xf numFmtId="4" fontId="11" fillId="38" borderId="26" xfId="0" applyNumberFormat="1" applyFont="1" applyFill="1" applyBorder="1" applyAlignment="1">
      <alignment horizontal="right" vertical="center" wrapText="1"/>
    </xf>
    <xf numFmtId="4" fontId="11" fillId="38" borderId="10" xfId="0" applyNumberFormat="1" applyFont="1" applyFill="1" applyBorder="1" applyAlignment="1">
      <alignment horizontal="right" vertical="center" wrapText="1"/>
    </xf>
    <xf numFmtId="4" fontId="11" fillId="38" borderId="21" xfId="0" applyNumberFormat="1" applyFont="1" applyFill="1" applyBorder="1" applyAlignment="1">
      <alignment horizontal="right" vertical="center" wrapText="1"/>
    </xf>
    <xf numFmtId="49" fontId="12" fillId="33" borderId="20" xfId="0" applyNumberFormat="1" applyFont="1" applyFill="1" applyBorder="1" applyAlignment="1">
      <alignment horizontal="center" vertical="center"/>
    </xf>
    <xf numFmtId="49" fontId="12" fillId="33" borderId="26" xfId="0" applyNumberFormat="1" applyFont="1" applyFill="1" applyBorder="1" applyAlignment="1">
      <alignment horizontal="center" vertical="center"/>
    </xf>
    <xf numFmtId="0" fontId="11" fillId="33" borderId="25" xfId="0" applyFont="1" applyFill="1" applyBorder="1" applyAlignment="1">
      <alignment vertical="center" wrapText="1"/>
    </xf>
    <xf numFmtId="4" fontId="11" fillId="33" borderId="58" xfId="0" applyNumberFormat="1" applyFont="1" applyFill="1" applyBorder="1" applyAlignment="1">
      <alignment horizontal="right" vertical="center" wrapText="1"/>
    </xf>
    <xf numFmtId="4" fontId="83" fillId="33" borderId="26" xfId="0" applyNumberFormat="1" applyFont="1" applyFill="1" applyBorder="1" applyAlignment="1">
      <alignment horizontal="right" vertical="center"/>
    </xf>
    <xf numFmtId="4" fontId="83" fillId="33" borderId="10" xfId="0" applyNumberFormat="1" applyFont="1" applyFill="1" applyBorder="1" applyAlignment="1">
      <alignment horizontal="right" vertical="center"/>
    </xf>
    <xf numFmtId="4" fontId="83" fillId="33" borderId="21" xfId="0" applyNumberFormat="1" applyFont="1" applyFill="1" applyBorder="1" applyAlignment="1">
      <alignment horizontal="right" vertical="center"/>
    </xf>
    <xf numFmtId="0" fontId="11" fillId="33" borderId="25" xfId="39" applyFont="1" applyFill="1" applyBorder="1" applyAlignment="1">
      <alignment vertical="center" wrapText="1"/>
    </xf>
    <xf numFmtId="4" fontId="11" fillId="35" borderId="58" xfId="39" applyNumberFormat="1" applyFont="1" applyFill="1" applyBorder="1" applyAlignment="1">
      <alignment horizontal="right" vertical="center" wrapText="1"/>
    </xf>
    <xf numFmtId="4" fontId="83" fillId="35" borderId="26" xfId="0" applyNumberFormat="1" applyFont="1" applyFill="1" applyBorder="1" applyAlignment="1">
      <alignment horizontal="right" vertical="center"/>
    </xf>
    <xf numFmtId="4" fontId="83" fillId="35" borderId="10" xfId="0" applyNumberFormat="1" applyFont="1" applyFill="1" applyBorder="1" applyAlignment="1">
      <alignment horizontal="right" vertical="center"/>
    </xf>
    <xf numFmtId="0" fontId="11" fillId="35" borderId="21" xfId="0" applyFont="1" applyFill="1" applyBorder="1" applyAlignment="1">
      <alignment horizontal="right" vertical="center"/>
    </xf>
    <xf numFmtId="0" fontId="84" fillId="38" borderId="51" xfId="0" applyFont="1" applyFill="1" applyBorder="1" applyAlignment="1">
      <alignment vertical="center" wrapText="1"/>
    </xf>
    <xf numFmtId="4" fontId="11" fillId="38" borderId="58" xfId="0" applyNumberFormat="1" applyFont="1" applyFill="1" applyBorder="1" applyAlignment="1">
      <alignment horizontal="right" vertical="center" wrapText="1"/>
    </xf>
    <xf numFmtId="4" fontId="83" fillId="38" borderId="26" xfId="0" applyNumberFormat="1" applyFont="1" applyFill="1" applyBorder="1" applyAlignment="1">
      <alignment horizontal="right" vertical="center" wrapText="1"/>
    </xf>
    <xf numFmtId="4" fontId="83" fillId="38" borderId="10" xfId="0" applyNumberFormat="1" applyFont="1" applyFill="1" applyBorder="1" applyAlignment="1">
      <alignment horizontal="right" vertical="center" wrapText="1"/>
    </xf>
    <xf numFmtId="4" fontId="83" fillId="38" borderId="21" xfId="0" applyNumberFormat="1" applyFont="1" applyFill="1" applyBorder="1" applyAlignment="1">
      <alignment horizontal="right" vertical="center" wrapText="1"/>
    </xf>
    <xf numFmtId="4" fontId="83" fillId="33" borderId="26" xfId="0" applyNumberFormat="1" applyFont="1" applyFill="1" applyBorder="1" applyAlignment="1">
      <alignment horizontal="right" vertical="center" wrapText="1"/>
    </xf>
    <xf numFmtId="4" fontId="11" fillId="33" borderId="0" xfId="0" applyNumberFormat="1" applyFont="1" applyFill="1" applyAlignment="1">
      <alignment/>
    </xf>
    <xf numFmtId="4" fontId="11" fillId="33" borderId="58" xfId="39" applyNumberFormat="1" applyFont="1" applyFill="1" applyBorder="1" applyAlignment="1">
      <alignment horizontal="right" vertical="center" wrapText="1"/>
    </xf>
    <xf numFmtId="4" fontId="11" fillId="33" borderId="21" xfId="0" applyNumberFormat="1" applyFont="1" applyFill="1" applyBorder="1" applyAlignment="1">
      <alignment horizontal="right" vertical="center"/>
    </xf>
    <xf numFmtId="4" fontId="11" fillId="33" borderId="26" xfId="0" applyNumberFormat="1" applyFont="1" applyFill="1" applyBorder="1" applyAlignment="1">
      <alignment horizontal="right" vertical="center" wrapText="1"/>
    </xf>
    <xf numFmtId="4" fontId="11" fillId="33" borderId="10" xfId="0" applyNumberFormat="1" applyFont="1" applyFill="1" applyBorder="1" applyAlignment="1">
      <alignment horizontal="right" vertical="center"/>
    </xf>
    <xf numFmtId="49" fontId="12" fillId="35" borderId="20" xfId="0" applyNumberFormat="1" applyFont="1" applyFill="1" applyBorder="1" applyAlignment="1">
      <alignment horizontal="center" vertical="center"/>
    </xf>
    <xf numFmtId="0" fontId="11" fillId="35" borderId="25" xfId="0" applyFont="1" applyFill="1" applyBorder="1" applyAlignment="1">
      <alignment vertical="center" wrapText="1"/>
    </xf>
    <xf numFmtId="4" fontId="11" fillId="35" borderId="58" xfId="0" applyNumberFormat="1" applyFont="1" applyFill="1" applyBorder="1" applyAlignment="1">
      <alignment horizontal="right" vertical="center" wrapText="1"/>
    </xf>
    <xf numFmtId="4" fontId="11" fillId="35" borderId="26" xfId="0" applyNumberFormat="1" applyFont="1" applyFill="1" applyBorder="1" applyAlignment="1">
      <alignment horizontal="right" vertical="center"/>
    </xf>
    <xf numFmtId="4" fontId="11" fillId="35" borderId="10" xfId="0" applyNumberFormat="1" applyFont="1" applyFill="1" applyBorder="1" applyAlignment="1">
      <alignment horizontal="right" vertical="center"/>
    </xf>
    <xf numFmtId="4" fontId="11" fillId="35" borderId="21" xfId="0" applyNumberFormat="1" applyFont="1" applyFill="1" applyBorder="1" applyAlignment="1">
      <alignment horizontal="right" vertical="center"/>
    </xf>
    <xf numFmtId="0" fontId="85" fillId="35" borderId="0" xfId="0" applyFont="1" applyFill="1" applyAlignment="1">
      <alignment/>
    </xf>
    <xf numFmtId="4" fontId="85" fillId="35" borderId="0" xfId="0" applyNumberFormat="1" applyFont="1" applyFill="1" applyAlignment="1">
      <alignment/>
    </xf>
    <xf numFmtId="0" fontId="85" fillId="33" borderId="0" xfId="0" applyFont="1" applyFill="1" applyAlignment="1">
      <alignment/>
    </xf>
    <xf numFmtId="4" fontId="11" fillId="33" borderId="26" xfId="0" applyNumberFormat="1" applyFont="1" applyFill="1" applyBorder="1" applyAlignment="1">
      <alignment horizontal="right" vertical="center"/>
    </xf>
    <xf numFmtId="4" fontId="11" fillId="33" borderId="72" xfId="0" applyNumberFormat="1" applyFont="1" applyFill="1" applyBorder="1" applyAlignment="1">
      <alignment horizontal="right" vertical="center"/>
    </xf>
    <xf numFmtId="4" fontId="11" fillId="33" borderId="62" xfId="0" applyNumberFormat="1" applyFont="1" applyFill="1" applyBorder="1" applyAlignment="1">
      <alignment horizontal="right" vertical="center"/>
    </xf>
    <xf numFmtId="4" fontId="11" fillId="33" borderId="58" xfId="39" applyNumberFormat="1" applyFont="1" applyFill="1" applyBorder="1" applyAlignment="1">
      <alignment horizontal="right" vertical="center"/>
    </xf>
    <xf numFmtId="4" fontId="11" fillId="33" borderId="72" xfId="39" applyNumberFormat="1" applyFont="1" applyFill="1" applyBorder="1" applyAlignment="1">
      <alignment horizontal="right" vertical="center"/>
    </xf>
    <xf numFmtId="4" fontId="85" fillId="33" borderId="0" xfId="0" applyNumberFormat="1" applyFont="1" applyFill="1" applyAlignment="1">
      <alignment/>
    </xf>
    <xf numFmtId="49" fontId="12" fillId="33" borderId="55" xfId="0" applyNumberFormat="1" applyFont="1" applyFill="1" applyBorder="1" applyAlignment="1">
      <alignment horizontal="center" vertical="center"/>
    </xf>
    <xf numFmtId="0" fontId="11" fillId="33" borderId="28" xfId="0" applyFont="1" applyFill="1" applyBorder="1" applyAlignment="1">
      <alignment vertical="center" wrapText="1"/>
    </xf>
    <xf numFmtId="4" fontId="11" fillId="33" borderId="59" xfId="0" applyNumberFormat="1" applyFont="1" applyFill="1" applyBorder="1" applyAlignment="1">
      <alignment horizontal="right" vertical="center" wrapText="1"/>
    </xf>
    <xf numFmtId="4" fontId="11" fillId="33" borderId="37" xfId="0" applyNumberFormat="1" applyFont="1" applyFill="1" applyBorder="1" applyAlignment="1">
      <alignment horizontal="right" vertical="center" wrapText="1"/>
    </xf>
    <xf numFmtId="4" fontId="11" fillId="33" borderId="29" xfId="0" applyNumberFormat="1" applyFont="1" applyFill="1" applyBorder="1" applyAlignment="1">
      <alignment horizontal="right" vertical="center"/>
    </xf>
    <xf numFmtId="0" fontId="11" fillId="33" borderId="26" xfId="0" applyFont="1" applyFill="1" applyBorder="1" applyAlignment="1">
      <alignment horizontal="right" vertical="center"/>
    </xf>
    <xf numFmtId="4" fontId="11" fillId="33" borderId="37" xfId="0" applyNumberFormat="1" applyFont="1" applyFill="1" applyBorder="1" applyAlignment="1">
      <alignment horizontal="right" vertical="center"/>
    </xf>
    <xf numFmtId="4" fontId="11" fillId="33" borderId="34" xfId="0" applyNumberFormat="1" applyFont="1" applyFill="1" applyBorder="1" applyAlignment="1">
      <alignment horizontal="right" vertical="center"/>
    </xf>
    <xf numFmtId="49" fontId="12" fillId="34" borderId="47" xfId="0" applyNumberFormat="1" applyFont="1" applyFill="1" applyBorder="1" applyAlignment="1">
      <alignment horizontal="center" vertical="center"/>
    </xf>
    <xf numFmtId="49" fontId="12" fillId="34" borderId="60" xfId="0" applyNumberFormat="1" applyFont="1" applyFill="1" applyBorder="1" applyAlignment="1">
      <alignment horizontal="center" vertical="center"/>
    </xf>
    <xf numFmtId="49" fontId="12" fillId="34" borderId="48" xfId="0" applyNumberFormat="1" applyFont="1" applyFill="1" applyBorder="1" applyAlignment="1">
      <alignment horizontal="center" vertical="center"/>
    </xf>
    <xf numFmtId="0" fontId="12" fillId="34" borderId="71" xfId="0" applyFont="1" applyFill="1" applyBorder="1" applyAlignment="1">
      <alignment vertical="center" wrapText="1"/>
    </xf>
    <xf numFmtId="4" fontId="12" fillId="34" borderId="39" xfId="0" applyNumberFormat="1" applyFont="1" applyFill="1" applyBorder="1" applyAlignment="1">
      <alignment horizontal="right" vertical="center" wrapText="1"/>
    </xf>
    <xf numFmtId="4" fontId="12" fillId="34" borderId="60" xfId="0" applyNumberFormat="1" applyFont="1" applyFill="1" applyBorder="1" applyAlignment="1">
      <alignment horizontal="right" vertical="center" wrapText="1"/>
    </xf>
    <xf numFmtId="4" fontId="12" fillId="34" borderId="48" xfId="0" applyNumberFormat="1" applyFont="1" applyFill="1" applyBorder="1" applyAlignment="1">
      <alignment horizontal="right" vertical="center" wrapText="1"/>
    </xf>
    <xf numFmtId="4" fontId="12" fillId="34" borderId="49" xfId="0" applyNumberFormat="1" applyFont="1" applyFill="1" applyBorder="1" applyAlignment="1">
      <alignment horizontal="right" vertical="center" wrapText="1"/>
    </xf>
    <xf numFmtId="49" fontId="12" fillId="33" borderId="47" xfId="0" applyNumberFormat="1" applyFont="1" applyFill="1" applyBorder="1" applyAlignment="1">
      <alignment horizontal="center" vertical="center"/>
    </xf>
    <xf numFmtId="49" fontId="12" fillId="33" borderId="60" xfId="0" applyNumberFormat="1" applyFont="1" applyFill="1" applyBorder="1" applyAlignment="1">
      <alignment horizontal="center" vertical="center"/>
    </xf>
    <xf numFmtId="49" fontId="12" fillId="33" borderId="48" xfId="0" applyNumberFormat="1" applyFont="1" applyFill="1" applyBorder="1" applyAlignment="1">
      <alignment horizontal="center" vertical="center"/>
    </xf>
    <xf numFmtId="0" fontId="12" fillId="39" borderId="71" xfId="0" applyFont="1" applyFill="1" applyBorder="1" applyAlignment="1">
      <alignment vertical="center" wrapText="1"/>
    </xf>
    <xf numFmtId="0" fontId="12" fillId="33" borderId="39" xfId="0" applyFont="1" applyFill="1" applyBorder="1" applyAlignment="1">
      <alignment horizontal="right" vertical="center" wrapText="1"/>
    </xf>
    <xf numFmtId="0" fontId="84" fillId="33" borderId="60" xfId="0" applyFont="1" applyFill="1" applyBorder="1" applyAlignment="1">
      <alignment horizontal="right" vertical="center" wrapText="1"/>
    </xf>
    <xf numFmtId="0" fontId="84" fillId="33" borderId="48" xfId="0" applyFont="1" applyFill="1" applyBorder="1" applyAlignment="1">
      <alignment horizontal="right" vertical="center" wrapText="1"/>
    </xf>
    <xf numFmtId="0" fontId="84" fillId="33" borderId="49" xfId="0" applyFont="1" applyFill="1" applyBorder="1" applyAlignment="1">
      <alignment horizontal="right" vertical="center" wrapText="1"/>
    </xf>
    <xf numFmtId="49" fontId="12" fillId="33" borderId="17" xfId="0" applyNumberFormat="1" applyFont="1" applyFill="1" applyBorder="1" applyAlignment="1">
      <alignment horizontal="center" vertical="center"/>
    </xf>
    <xf numFmtId="49" fontId="12" fillId="33" borderId="36" xfId="0" applyNumberFormat="1" applyFont="1" applyFill="1" applyBorder="1" applyAlignment="1">
      <alignment horizontal="center" vertical="center"/>
    </xf>
    <xf numFmtId="49" fontId="12" fillId="33" borderId="18" xfId="0" applyNumberFormat="1" applyFont="1" applyFill="1" applyBorder="1" applyAlignment="1">
      <alignment horizontal="center" vertical="center"/>
    </xf>
    <xf numFmtId="0" fontId="11" fillId="33" borderId="33" xfId="0" applyFont="1" applyFill="1" applyBorder="1" applyAlignment="1">
      <alignment vertical="center" wrapText="1"/>
    </xf>
    <xf numFmtId="4" fontId="11" fillId="33" borderId="57" xfId="0" applyNumberFormat="1" applyFont="1" applyFill="1" applyBorder="1" applyAlignment="1">
      <alignment horizontal="right" vertical="center"/>
    </xf>
    <xf numFmtId="4" fontId="11" fillId="33" borderId="36" xfId="0" applyNumberFormat="1" applyFont="1" applyFill="1" applyBorder="1" applyAlignment="1">
      <alignment horizontal="right" vertical="center"/>
    </xf>
    <xf numFmtId="4" fontId="11" fillId="33" borderId="18" xfId="0" applyNumberFormat="1" applyFont="1" applyFill="1" applyBorder="1" applyAlignment="1">
      <alignment horizontal="right" vertical="center"/>
    </xf>
    <xf numFmtId="4" fontId="11" fillId="33" borderId="19" xfId="0" applyNumberFormat="1" applyFont="1" applyFill="1" applyBorder="1" applyAlignment="1">
      <alignment horizontal="right" vertical="center"/>
    </xf>
    <xf numFmtId="49" fontId="12" fillId="33" borderId="10" xfId="0" applyNumberFormat="1" applyFont="1" applyFill="1" applyBorder="1" applyAlignment="1">
      <alignment horizontal="center" vertical="center"/>
    </xf>
    <xf numFmtId="49" fontId="12" fillId="33" borderId="37" xfId="0" applyNumberFormat="1" applyFont="1" applyFill="1" applyBorder="1" applyAlignment="1">
      <alignment horizontal="center" vertical="center"/>
    </xf>
    <xf numFmtId="49" fontId="12" fillId="33" borderId="29" xfId="0" applyNumberFormat="1" applyFont="1" applyFill="1" applyBorder="1" applyAlignment="1">
      <alignment horizontal="center" vertical="center"/>
    </xf>
    <xf numFmtId="4" fontId="12" fillId="34" borderId="71" xfId="0" applyNumberFormat="1" applyFont="1" applyFill="1" applyBorder="1" applyAlignment="1">
      <alignment horizontal="right" vertical="center" wrapText="1"/>
    </xf>
    <xf numFmtId="49" fontId="12" fillId="37" borderId="47" xfId="0" applyNumberFormat="1" applyFont="1" applyFill="1" applyBorder="1" applyAlignment="1">
      <alignment horizontal="center" vertical="center"/>
    </xf>
    <xf numFmtId="49" fontId="12" fillId="37" borderId="60" xfId="0" applyNumberFormat="1" applyFont="1" applyFill="1" applyBorder="1" applyAlignment="1">
      <alignment horizontal="center" vertical="center"/>
    </xf>
    <xf numFmtId="49" fontId="12" fillId="37" borderId="48" xfId="0" applyNumberFormat="1" applyFont="1" applyFill="1" applyBorder="1" applyAlignment="1">
      <alignment horizontal="center" vertical="center"/>
    </xf>
    <xf numFmtId="0" fontId="12" fillId="37" borderId="39" xfId="0" applyFont="1" applyFill="1" applyBorder="1" applyAlignment="1">
      <alignment horizontal="right" vertical="center" wrapText="1"/>
    </xf>
    <xf numFmtId="0" fontId="84" fillId="37" borderId="60" xfId="0" applyFont="1" applyFill="1" applyBorder="1" applyAlignment="1">
      <alignment horizontal="right" vertical="center" wrapText="1"/>
    </xf>
    <xf numFmtId="0" fontId="11" fillId="33" borderId="33" xfId="0" applyFont="1" applyFill="1" applyBorder="1" applyAlignment="1">
      <alignment vertical="center"/>
    </xf>
    <xf numFmtId="4" fontId="11" fillId="33" borderId="57" xfId="0" applyNumberFormat="1" applyFont="1" applyFill="1" applyBorder="1" applyAlignment="1">
      <alignment horizontal="right" vertical="center" wrapText="1"/>
    </xf>
    <xf numFmtId="4" fontId="11" fillId="33" borderId="58" xfId="0" applyNumberFormat="1" applyFont="1" applyFill="1" applyBorder="1" applyAlignment="1">
      <alignment horizontal="right" vertical="center"/>
    </xf>
    <xf numFmtId="4" fontId="11" fillId="33" borderId="59" xfId="0" applyNumberFormat="1" applyFont="1" applyFill="1" applyBorder="1" applyAlignment="1">
      <alignment horizontal="right" vertical="center"/>
    </xf>
    <xf numFmtId="49" fontId="12" fillId="34" borderId="39" xfId="0" applyNumberFormat="1" applyFont="1" applyFill="1" applyBorder="1" applyAlignment="1">
      <alignment horizontal="center" vertical="center"/>
    </xf>
    <xf numFmtId="49" fontId="12" fillId="34" borderId="56" xfId="0" applyNumberFormat="1" applyFont="1" applyFill="1" applyBorder="1" applyAlignment="1">
      <alignment horizontal="center" vertical="center"/>
    </xf>
    <xf numFmtId="0" fontId="12" fillId="34" borderId="56" xfId="0" applyFont="1" applyFill="1" applyBorder="1" applyAlignment="1">
      <alignment vertical="center" wrapText="1"/>
    </xf>
    <xf numFmtId="49" fontId="12" fillId="37" borderId="18" xfId="0" applyNumberFormat="1" applyFont="1" applyFill="1" applyBorder="1" applyAlignment="1">
      <alignment horizontal="center" vertical="center"/>
    </xf>
    <xf numFmtId="49" fontId="12" fillId="37" borderId="10" xfId="0" applyNumberFormat="1" applyFont="1" applyFill="1" applyBorder="1" applyAlignment="1">
      <alignment horizontal="center" vertical="center"/>
    </xf>
    <xf numFmtId="49" fontId="12" fillId="33" borderId="82" xfId="0" applyNumberFormat="1" applyFont="1" applyFill="1" applyBorder="1" applyAlignment="1">
      <alignment horizontal="center" vertical="center"/>
    </xf>
    <xf numFmtId="49" fontId="12" fillId="37" borderId="82" xfId="0" applyNumberFormat="1" applyFont="1" applyFill="1" applyBorder="1" applyAlignment="1">
      <alignment horizontal="center" vertical="center"/>
    </xf>
    <xf numFmtId="0" fontId="11" fillId="33" borderId="73" xfId="0" applyFont="1" applyFill="1" applyBorder="1" applyAlignment="1">
      <alignment vertical="center" wrapText="1"/>
    </xf>
    <xf numFmtId="49" fontId="11" fillId="33" borderId="70" xfId="0" applyNumberFormat="1" applyFont="1" applyFill="1" applyBorder="1" applyAlignment="1">
      <alignment horizontal="center" vertical="center"/>
    </xf>
    <xf numFmtId="49" fontId="11" fillId="33" borderId="70" xfId="0" applyNumberFormat="1" applyFont="1" applyFill="1" applyBorder="1" applyAlignment="1">
      <alignment vertical="center"/>
    </xf>
    <xf numFmtId="49" fontId="11" fillId="33" borderId="70" xfId="0" applyNumberFormat="1" applyFont="1" applyFill="1" applyBorder="1" applyAlignment="1">
      <alignment horizontal="right" vertical="center"/>
    </xf>
    <xf numFmtId="0" fontId="11" fillId="33" borderId="0" xfId="0" applyFont="1" applyFill="1" applyBorder="1" applyAlignment="1">
      <alignment/>
    </xf>
    <xf numFmtId="0" fontId="11" fillId="35" borderId="0" xfId="0" applyFont="1" applyFill="1" applyBorder="1" applyAlignment="1">
      <alignment/>
    </xf>
    <xf numFmtId="4" fontId="11" fillId="35" borderId="0" xfId="0" applyNumberFormat="1" applyFont="1" applyFill="1" applyBorder="1" applyAlignment="1">
      <alignment/>
    </xf>
    <xf numFmtId="49" fontId="11" fillId="33" borderId="12" xfId="0" applyNumberFormat="1" applyFont="1" applyFill="1" applyBorder="1" applyAlignment="1">
      <alignment horizontal="center" vertical="center"/>
    </xf>
    <xf numFmtId="49" fontId="11" fillId="33" borderId="12" xfId="0" applyNumberFormat="1" applyFont="1" applyFill="1" applyBorder="1" applyAlignment="1">
      <alignment vertical="center"/>
    </xf>
    <xf numFmtId="49" fontId="11" fillId="33" borderId="12" xfId="0" applyNumberFormat="1" applyFont="1" applyFill="1" applyBorder="1" applyAlignment="1">
      <alignment horizontal="right" vertical="center"/>
    </xf>
    <xf numFmtId="49" fontId="12" fillId="37" borderId="74" xfId="0" applyNumberFormat="1" applyFont="1" applyFill="1" applyBorder="1" applyAlignment="1">
      <alignment horizontal="center" vertical="center"/>
    </xf>
    <xf numFmtId="49" fontId="12" fillId="37" borderId="75" xfId="0" applyNumberFormat="1" applyFont="1" applyFill="1" applyBorder="1" applyAlignment="1">
      <alignment horizontal="center" vertical="center"/>
    </xf>
    <xf numFmtId="49" fontId="12" fillId="37" borderId="76" xfId="0" applyNumberFormat="1" applyFont="1" applyFill="1" applyBorder="1" applyAlignment="1">
      <alignment horizontal="center" vertical="center"/>
    </xf>
    <xf numFmtId="0" fontId="12" fillId="39" borderId="77" xfId="0" applyFont="1" applyFill="1" applyBorder="1" applyAlignment="1">
      <alignment vertical="center" wrapText="1"/>
    </xf>
    <xf numFmtId="0" fontId="12" fillId="37" borderId="78" xfId="0" applyFont="1" applyFill="1" applyBorder="1" applyAlignment="1">
      <alignment horizontal="right" vertical="center" wrapText="1"/>
    </xf>
    <xf numFmtId="0" fontId="84" fillId="37" borderId="75" xfId="0" applyFont="1" applyFill="1" applyBorder="1" applyAlignment="1">
      <alignment horizontal="right" vertical="center" wrapText="1"/>
    </xf>
    <xf numFmtId="0" fontId="84" fillId="37" borderId="76" xfId="0" applyFont="1" applyFill="1" applyBorder="1" applyAlignment="1">
      <alignment horizontal="right" vertical="center" wrapText="1"/>
    </xf>
    <xf numFmtId="0" fontId="84" fillId="37" borderId="79" xfId="0" applyFont="1" applyFill="1" applyBorder="1" applyAlignment="1">
      <alignment horizontal="right" vertical="center" wrapText="1"/>
    </xf>
    <xf numFmtId="0" fontId="12" fillId="33" borderId="64"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0" xfId="0" applyFont="1" applyFill="1" applyBorder="1" applyAlignment="1">
      <alignment vertical="center" wrapText="1"/>
    </xf>
    <xf numFmtId="0" fontId="12" fillId="33" borderId="50" xfId="0" applyFont="1" applyFill="1" applyBorder="1" applyAlignment="1">
      <alignment horizontal="right" vertical="center" wrapText="1"/>
    </xf>
    <xf numFmtId="0" fontId="12" fillId="33" borderId="23" xfId="0" applyFont="1" applyFill="1" applyBorder="1" applyAlignment="1">
      <alignment horizontal="right" vertical="center" wrapText="1"/>
    </xf>
    <xf numFmtId="0" fontId="11" fillId="35" borderId="10" xfId="0" applyFont="1" applyFill="1" applyBorder="1" applyAlignment="1">
      <alignment/>
    </xf>
    <xf numFmtId="0" fontId="11" fillId="33" borderId="10" xfId="0" applyFont="1" applyFill="1" applyBorder="1" applyAlignment="1">
      <alignment vertical="center" wrapText="1"/>
    </xf>
    <xf numFmtId="4" fontId="11" fillId="33" borderId="10" xfId="0" applyNumberFormat="1" applyFont="1" applyFill="1" applyBorder="1" applyAlignment="1">
      <alignment horizontal="right" vertical="center" wrapText="1"/>
    </xf>
    <xf numFmtId="0" fontId="12" fillId="33" borderId="2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 xfId="0" applyFont="1" applyFill="1" applyBorder="1" applyAlignment="1">
      <alignment vertical="center" wrapText="1"/>
    </xf>
    <xf numFmtId="0" fontId="12" fillId="33" borderId="10" xfId="0" applyFont="1" applyFill="1" applyBorder="1" applyAlignment="1">
      <alignment horizontal="right" vertical="center" wrapText="1"/>
    </xf>
    <xf numFmtId="0" fontId="12" fillId="33" borderId="21" xfId="0" applyFont="1" applyFill="1" applyBorder="1" applyAlignment="1">
      <alignment horizontal="right" vertical="center" wrapText="1"/>
    </xf>
    <xf numFmtId="49" fontId="12" fillId="33" borderId="22" xfId="0" applyNumberFormat="1" applyFont="1" applyFill="1" applyBorder="1" applyAlignment="1">
      <alignment horizontal="center" vertical="center"/>
    </xf>
    <xf numFmtId="49" fontId="12" fillId="33" borderId="11" xfId="0" applyNumberFormat="1" applyFont="1" applyFill="1" applyBorder="1" applyAlignment="1">
      <alignment horizontal="center" vertical="center"/>
    </xf>
    <xf numFmtId="49" fontId="12" fillId="37" borderId="11" xfId="0" applyNumberFormat="1" applyFont="1" applyFill="1" applyBorder="1" applyAlignment="1">
      <alignment horizontal="center" vertical="center"/>
    </xf>
    <xf numFmtId="0" fontId="11" fillId="33" borderId="11" xfId="0" applyFont="1" applyFill="1" applyBorder="1" applyAlignment="1">
      <alignment vertical="center" wrapText="1"/>
    </xf>
    <xf numFmtId="4" fontId="11" fillId="33" borderId="11" xfId="0" applyNumberFormat="1" applyFont="1" applyFill="1" applyBorder="1" applyAlignment="1">
      <alignment horizontal="right" vertical="center" wrapText="1"/>
    </xf>
    <xf numFmtId="4" fontId="11" fillId="33" borderId="11" xfId="0" applyNumberFormat="1" applyFont="1" applyFill="1" applyBorder="1" applyAlignment="1">
      <alignment horizontal="right" vertical="center"/>
    </xf>
    <xf numFmtId="4" fontId="11" fillId="33" borderId="16" xfId="0" applyNumberFormat="1" applyFont="1" applyFill="1" applyBorder="1" applyAlignment="1">
      <alignment horizontal="right" vertical="center"/>
    </xf>
    <xf numFmtId="49" fontId="12" fillId="38" borderId="83" xfId="0" applyNumberFormat="1" applyFont="1" applyFill="1" applyBorder="1" applyAlignment="1">
      <alignment horizontal="center" vertical="center"/>
    </xf>
    <xf numFmtId="49" fontId="12" fillId="38" borderId="84" xfId="0" applyNumberFormat="1" applyFont="1" applyFill="1" applyBorder="1" applyAlignment="1">
      <alignment horizontal="center" vertical="center"/>
    </xf>
    <xf numFmtId="49" fontId="12" fillId="38" borderId="31" xfId="0" applyNumberFormat="1" applyFont="1" applyFill="1" applyBorder="1" applyAlignment="1">
      <alignment horizontal="center" vertical="center"/>
    </xf>
    <xf numFmtId="0" fontId="12" fillId="38" borderId="80" xfId="0" applyFont="1" applyFill="1" applyBorder="1" applyAlignment="1">
      <alignment vertical="center" wrapText="1"/>
    </xf>
    <xf numFmtId="4" fontId="12" fillId="38" borderId="81" xfId="0" applyNumberFormat="1" applyFont="1" applyFill="1" applyBorder="1" applyAlignment="1">
      <alignment horizontal="right" vertical="center" wrapText="1"/>
    </xf>
    <xf numFmtId="4" fontId="12" fillId="38" borderId="84" xfId="0" applyNumberFormat="1" applyFont="1" applyFill="1" applyBorder="1" applyAlignment="1">
      <alignment horizontal="right" vertical="center" wrapText="1"/>
    </xf>
    <xf numFmtId="4" fontId="12" fillId="38" borderId="31" xfId="0" applyNumberFormat="1" applyFont="1" applyFill="1" applyBorder="1" applyAlignment="1">
      <alignment horizontal="right" vertical="center" wrapText="1"/>
    </xf>
    <xf numFmtId="4" fontId="12" fillId="38" borderId="52" xfId="0" applyNumberFormat="1" applyFont="1" applyFill="1" applyBorder="1" applyAlignment="1">
      <alignment horizontal="right" vertical="center" wrapText="1"/>
    </xf>
    <xf numFmtId="49" fontId="12" fillId="33" borderId="0" xfId="0" applyNumberFormat="1" applyFont="1" applyFill="1" applyAlignment="1">
      <alignment horizontal="center" vertical="center"/>
    </xf>
    <xf numFmtId="0" fontId="12" fillId="33" borderId="0" xfId="0" applyFont="1" applyFill="1" applyBorder="1" applyAlignment="1">
      <alignment vertical="center" wrapText="1"/>
    </xf>
    <xf numFmtId="4" fontId="12" fillId="33" borderId="0" xfId="0" applyNumberFormat="1" applyFont="1" applyFill="1" applyBorder="1" applyAlignment="1">
      <alignment horizontal="right" vertical="center" wrapText="1"/>
    </xf>
    <xf numFmtId="49" fontId="12" fillId="37" borderId="64" xfId="0" applyNumberFormat="1" applyFont="1" applyFill="1" applyBorder="1" applyAlignment="1">
      <alignment horizontal="center" vertical="center"/>
    </xf>
    <xf numFmtId="49" fontId="12" fillId="37" borderId="69" xfId="0" applyNumberFormat="1" applyFont="1" applyFill="1" applyBorder="1" applyAlignment="1">
      <alignment horizontal="center" vertical="center"/>
    </xf>
    <xf numFmtId="49" fontId="12" fillId="37" borderId="50" xfId="0" applyNumberFormat="1" applyFont="1" applyFill="1" applyBorder="1" applyAlignment="1">
      <alignment horizontal="center" vertical="center"/>
    </xf>
    <xf numFmtId="0" fontId="12" fillId="39" borderId="65" xfId="0" applyFont="1" applyFill="1" applyBorder="1" applyAlignment="1">
      <alignment vertical="center" wrapText="1"/>
    </xf>
    <xf numFmtId="0" fontId="12" fillId="37" borderId="66" xfId="0" applyFont="1" applyFill="1" applyBorder="1" applyAlignment="1">
      <alignment horizontal="right" vertical="center" wrapText="1"/>
    </xf>
    <xf numFmtId="0" fontId="84" fillId="37" borderId="69" xfId="0" applyFont="1" applyFill="1" applyBorder="1" applyAlignment="1">
      <alignment horizontal="right" vertical="center" wrapText="1"/>
    </xf>
    <xf numFmtId="0" fontId="84" fillId="37" borderId="50" xfId="0" applyFont="1" applyFill="1" applyBorder="1" applyAlignment="1">
      <alignment horizontal="right" vertical="center" wrapText="1"/>
    </xf>
    <xf numFmtId="0" fontId="84" fillId="37" borderId="65" xfId="0" applyFont="1" applyFill="1" applyBorder="1" applyAlignment="1">
      <alignment horizontal="right" vertical="center" wrapText="1"/>
    </xf>
    <xf numFmtId="0" fontId="84" fillId="37" borderId="66" xfId="0" applyFont="1" applyFill="1" applyBorder="1" applyAlignment="1">
      <alignment horizontal="right" vertical="center" wrapText="1"/>
    </xf>
    <xf numFmtId="0" fontId="11" fillId="33" borderId="0" xfId="0" applyFont="1" applyFill="1" applyAlignment="1">
      <alignment horizontal="center" vertical="center"/>
    </xf>
    <xf numFmtId="0" fontId="11" fillId="35" borderId="0" xfId="0" applyFont="1" applyFill="1" applyAlignment="1">
      <alignment horizontal="center" vertical="center"/>
    </xf>
    <xf numFmtId="4" fontId="11" fillId="35" borderId="0" xfId="0" applyNumberFormat="1" applyFont="1" applyFill="1" applyAlignment="1">
      <alignment horizontal="center" vertical="center"/>
    </xf>
    <xf numFmtId="0" fontId="12" fillId="33" borderId="25" xfId="0" applyFont="1" applyFill="1" applyBorder="1" applyAlignment="1">
      <alignment vertical="center" wrapText="1"/>
    </xf>
    <xf numFmtId="4" fontId="11" fillId="33" borderId="25" xfId="0" applyNumberFormat="1" applyFont="1" applyFill="1" applyBorder="1" applyAlignment="1">
      <alignment horizontal="right" vertical="center"/>
    </xf>
    <xf numFmtId="4" fontId="11" fillId="33" borderId="28" xfId="0" applyNumberFormat="1" applyFont="1" applyFill="1" applyBorder="1" applyAlignment="1">
      <alignment horizontal="right" vertical="center"/>
    </xf>
    <xf numFmtId="49" fontId="12" fillId="37" borderId="29" xfId="0" applyNumberFormat="1" applyFont="1" applyFill="1" applyBorder="1" applyAlignment="1">
      <alignment horizontal="center" vertical="center"/>
    </xf>
    <xf numFmtId="4" fontId="84" fillId="34" borderId="60" xfId="0" applyNumberFormat="1" applyFont="1" applyFill="1" applyBorder="1" applyAlignment="1">
      <alignment horizontal="right" vertical="center" wrapText="1"/>
    </xf>
    <xf numFmtId="4" fontId="84" fillId="34" borderId="48" xfId="0" applyNumberFormat="1" applyFont="1" applyFill="1" applyBorder="1" applyAlignment="1">
      <alignment horizontal="right" vertical="center" wrapText="1"/>
    </xf>
    <xf numFmtId="0" fontId="12" fillId="33" borderId="0" xfId="0" applyNumberFormat="1" applyFont="1" applyFill="1" applyBorder="1" applyAlignment="1">
      <alignment vertical="center" wrapText="1"/>
    </xf>
    <xf numFmtId="4" fontId="84" fillId="33" borderId="0" xfId="0" applyNumberFormat="1" applyFont="1" applyFill="1" applyBorder="1" applyAlignment="1">
      <alignment horizontal="right" vertical="center" wrapText="1"/>
    </xf>
    <xf numFmtId="0" fontId="12" fillId="39" borderId="50" xfId="0" applyFont="1" applyFill="1" applyBorder="1" applyAlignment="1">
      <alignment vertical="center" wrapText="1"/>
    </xf>
    <xf numFmtId="0" fontId="12" fillId="37" borderId="50" xfId="0" applyFont="1" applyFill="1" applyBorder="1" applyAlignment="1">
      <alignment horizontal="right" vertical="center" wrapText="1"/>
    </xf>
    <xf numFmtId="0" fontId="84" fillId="37" borderId="23" xfId="0" applyFont="1" applyFill="1" applyBorder="1" applyAlignment="1">
      <alignment horizontal="right" vertical="center" wrapText="1"/>
    </xf>
    <xf numFmtId="49" fontId="12" fillId="34" borderId="22" xfId="0" applyNumberFormat="1" applyFont="1" applyFill="1" applyBorder="1" applyAlignment="1">
      <alignment horizontal="center" vertical="center"/>
    </xf>
    <xf numFmtId="49" fontId="12" fillId="34" borderId="38" xfId="0" applyNumberFormat="1" applyFont="1" applyFill="1" applyBorder="1" applyAlignment="1">
      <alignment horizontal="center" vertical="center"/>
    </xf>
    <xf numFmtId="49" fontId="12" fillId="34" borderId="11" xfId="0" applyNumberFormat="1" applyFont="1" applyFill="1" applyBorder="1" applyAlignment="1">
      <alignment horizontal="center" vertical="center"/>
    </xf>
    <xf numFmtId="0" fontId="12" fillId="34" borderId="11" xfId="0" applyFont="1" applyFill="1" applyBorder="1" applyAlignment="1">
      <alignment vertical="center" wrapText="1"/>
    </xf>
    <xf numFmtId="4" fontId="12" fillId="34" borderId="11" xfId="0" applyNumberFormat="1" applyFont="1" applyFill="1" applyBorder="1" applyAlignment="1">
      <alignment horizontal="right" vertical="center" wrapText="1"/>
    </xf>
    <xf numFmtId="4" fontId="84" fillId="34" borderId="11" xfId="0" applyNumberFormat="1" applyFont="1" applyFill="1" applyBorder="1" applyAlignment="1">
      <alignment horizontal="right" vertical="center" wrapText="1"/>
    </xf>
    <xf numFmtId="4" fontId="84" fillId="34" borderId="16" xfId="0" applyNumberFormat="1" applyFont="1" applyFill="1" applyBorder="1" applyAlignment="1">
      <alignment horizontal="right" vertical="center" wrapText="1"/>
    </xf>
    <xf numFmtId="0" fontId="11" fillId="33" borderId="0" xfId="0" applyNumberFormat="1" applyFont="1" applyFill="1" applyBorder="1" applyAlignment="1">
      <alignment vertical="center"/>
    </xf>
    <xf numFmtId="4" fontId="11" fillId="33" borderId="0" xfId="0" applyNumberFormat="1" applyFont="1" applyFill="1" applyAlignment="1">
      <alignment horizontal="right" vertical="center"/>
    </xf>
    <xf numFmtId="0" fontId="83" fillId="38" borderId="85" xfId="0" applyNumberFormat="1" applyFont="1" applyFill="1" applyBorder="1" applyAlignment="1">
      <alignment horizontal="center" vertical="center" wrapText="1"/>
    </xf>
    <xf numFmtId="0" fontId="83" fillId="38" borderId="56" xfId="0" applyNumberFormat="1" applyFont="1" applyFill="1" applyBorder="1" applyAlignment="1">
      <alignment horizontal="center" vertical="center" wrapText="1"/>
    </xf>
    <xf numFmtId="0" fontId="11" fillId="38" borderId="56" xfId="0" applyFont="1" applyFill="1" applyBorder="1" applyAlignment="1">
      <alignment horizontal="center" vertical="center"/>
    </xf>
    <xf numFmtId="0" fontId="12" fillId="37" borderId="17" xfId="0" applyFont="1" applyFill="1" applyBorder="1" applyAlignment="1">
      <alignment horizontal="center" vertical="center"/>
    </xf>
    <xf numFmtId="0" fontId="12" fillId="37" borderId="36" xfId="0" applyFont="1" applyFill="1" applyBorder="1" applyAlignment="1">
      <alignment horizontal="center" vertical="center"/>
    </xf>
    <xf numFmtId="0" fontId="12" fillId="37" borderId="18" xfId="0" applyFont="1" applyFill="1" applyBorder="1" applyAlignment="1">
      <alignment horizontal="center" vertical="center"/>
    </xf>
    <xf numFmtId="0" fontId="12" fillId="37" borderId="33" xfId="0" applyFont="1" applyFill="1" applyBorder="1" applyAlignment="1">
      <alignment vertical="center" wrapText="1"/>
    </xf>
    <xf numFmtId="0" fontId="84" fillId="37" borderId="36" xfId="0" applyFont="1" applyFill="1" applyBorder="1" applyAlignment="1">
      <alignment horizontal="right" vertical="center" wrapText="1"/>
    </xf>
    <xf numFmtId="0" fontId="84" fillId="37" borderId="18" xfId="0" applyFont="1" applyFill="1" applyBorder="1" applyAlignment="1">
      <alignment horizontal="right" vertical="center" wrapText="1"/>
    </xf>
    <xf numFmtId="49" fontId="12" fillId="33" borderId="20" xfId="0" applyNumberFormat="1" applyFont="1" applyFill="1" applyBorder="1" applyAlignment="1">
      <alignment horizontal="center" vertical="center" wrapText="1"/>
    </xf>
    <xf numFmtId="49" fontId="12" fillId="33" borderId="26" xfId="0" applyNumberFormat="1"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6" xfId="0" applyFont="1" applyFill="1" applyBorder="1" applyAlignment="1">
      <alignment horizontal="center" vertical="center"/>
    </xf>
    <xf numFmtId="4" fontId="85" fillId="33" borderId="10" xfId="0" applyNumberFormat="1" applyFont="1" applyFill="1" applyBorder="1" applyAlignment="1">
      <alignment horizontal="right" vertical="center"/>
    </xf>
    <xf numFmtId="0" fontId="12" fillId="33" borderId="55" xfId="0" applyFont="1" applyFill="1" applyBorder="1" applyAlignment="1">
      <alignment horizontal="center" vertical="center"/>
    </xf>
    <xf numFmtId="0" fontId="12" fillId="33" borderId="37" xfId="0" applyFont="1" applyFill="1" applyBorder="1" applyAlignment="1">
      <alignment horizontal="center" vertical="center"/>
    </xf>
    <xf numFmtId="4" fontId="11" fillId="33" borderId="14" xfId="0" applyNumberFormat="1" applyFont="1" applyFill="1" applyBorder="1" applyAlignment="1">
      <alignment horizontal="right" vertical="center" wrapText="1"/>
    </xf>
    <xf numFmtId="4" fontId="83" fillId="33" borderId="37" xfId="0" applyNumberFormat="1" applyFont="1" applyFill="1" applyBorder="1" applyAlignment="1">
      <alignment horizontal="right" vertical="center"/>
    </xf>
    <xf numFmtId="4" fontId="83" fillId="33" borderId="29" xfId="0" applyNumberFormat="1" applyFont="1" applyFill="1" applyBorder="1" applyAlignment="1">
      <alignment horizontal="right" vertical="center"/>
    </xf>
    <xf numFmtId="0" fontId="12" fillId="38" borderId="47" xfId="0" applyFont="1" applyFill="1" applyBorder="1" applyAlignment="1">
      <alignment horizontal="center" vertical="center"/>
    </xf>
    <xf numFmtId="0" fontId="12" fillId="38" borderId="60" xfId="0" applyFont="1" applyFill="1" applyBorder="1" applyAlignment="1">
      <alignment horizontal="center" vertical="center"/>
    </xf>
    <xf numFmtId="0" fontId="12" fillId="38" borderId="48" xfId="0" applyFont="1" applyFill="1" applyBorder="1" applyAlignment="1">
      <alignment horizontal="center" vertical="center"/>
    </xf>
    <xf numFmtId="0" fontId="12" fillId="38" borderId="48" xfId="0" applyFont="1" applyFill="1" applyBorder="1" applyAlignment="1">
      <alignment vertical="center" wrapText="1"/>
    </xf>
    <xf numFmtId="4" fontId="12" fillId="38" borderId="48" xfId="0" applyNumberFormat="1" applyFont="1" applyFill="1" applyBorder="1" applyAlignment="1">
      <alignment horizontal="right" vertical="center" wrapText="1"/>
    </xf>
    <xf numFmtId="4" fontId="84" fillId="38" borderId="48" xfId="0" applyNumberFormat="1" applyFont="1" applyFill="1" applyBorder="1" applyAlignment="1">
      <alignment horizontal="right" vertical="center" wrapText="1"/>
    </xf>
    <xf numFmtId="0" fontId="12" fillId="33" borderId="0" xfId="0" applyFont="1" applyFill="1" applyBorder="1" applyAlignment="1">
      <alignment horizontal="center" vertical="center"/>
    </xf>
    <xf numFmtId="0" fontId="12" fillId="34" borderId="47" xfId="0" applyFont="1" applyFill="1" applyBorder="1" applyAlignment="1">
      <alignment horizontal="center" vertical="center"/>
    </xf>
    <xf numFmtId="0" fontId="12" fillId="34" borderId="60" xfId="0" applyFont="1" applyFill="1" applyBorder="1" applyAlignment="1">
      <alignment horizontal="center" vertical="center"/>
    </xf>
    <xf numFmtId="0" fontId="12" fillId="34" borderId="48" xfId="0" applyFont="1" applyFill="1" applyBorder="1" applyAlignment="1">
      <alignment horizontal="center" vertical="center"/>
    </xf>
    <xf numFmtId="0" fontId="12" fillId="34" borderId="48" xfId="0" applyNumberFormat="1" applyFont="1" applyFill="1" applyBorder="1" applyAlignment="1">
      <alignment vertical="center" wrapText="1"/>
    </xf>
    <xf numFmtId="4" fontId="84" fillId="34" borderId="71" xfId="0" applyNumberFormat="1" applyFont="1" applyFill="1" applyBorder="1" applyAlignment="1">
      <alignment horizontal="right" vertical="center" wrapText="1"/>
    </xf>
    <xf numFmtId="2" fontId="83" fillId="33" borderId="0" xfId="0" applyNumberFormat="1" applyFont="1" applyFill="1" applyBorder="1" applyAlignment="1">
      <alignment horizontal="center" wrapText="1"/>
    </xf>
    <xf numFmtId="4" fontId="83" fillId="33" borderId="0" xfId="0" applyNumberFormat="1" applyFont="1" applyFill="1" applyBorder="1" applyAlignment="1">
      <alignment horizontal="center" wrapText="1"/>
    </xf>
    <xf numFmtId="2" fontId="83" fillId="33" borderId="86" xfId="0" applyNumberFormat="1" applyFont="1" applyFill="1" applyBorder="1" applyAlignment="1">
      <alignment horizontal="center" wrapText="1"/>
    </xf>
    <xf numFmtId="0" fontId="12" fillId="39" borderId="48" xfId="0" applyFont="1" applyFill="1" applyBorder="1" applyAlignment="1">
      <alignment vertical="center" wrapText="1"/>
    </xf>
    <xf numFmtId="0" fontId="11" fillId="33" borderId="18" xfId="0" applyFont="1" applyFill="1" applyBorder="1" applyAlignment="1">
      <alignment vertical="center" wrapText="1"/>
    </xf>
    <xf numFmtId="4" fontId="11" fillId="33" borderId="18" xfId="0" applyNumberFormat="1" applyFont="1" applyFill="1" applyBorder="1" applyAlignment="1">
      <alignment horizontal="right" vertical="center" wrapText="1"/>
    </xf>
    <xf numFmtId="4" fontId="83" fillId="33" borderId="18" xfId="0" applyNumberFormat="1" applyFont="1" applyFill="1" applyBorder="1" applyAlignment="1">
      <alignment horizontal="right" vertical="center" wrapText="1"/>
    </xf>
    <xf numFmtId="4" fontId="83" fillId="33" borderId="18" xfId="0" applyNumberFormat="1" applyFont="1" applyFill="1" applyBorder="1" applyAlignment="1">
      <alignment horizontal="right" vertical="center"/>
    </xf>
    <xf numFmtId="4" fontId="83" fillId="33" borderId="19" xfId="0" applyNumberFormat="1" applyFont="1" applyFill="1" applyBorder="1" applyAlignment="1">
      <alignment horizontal="right" vertical="center"/>
    </xf>
    <xf numFmtId="4" fontId="83" fillId="33" borderId="10" xfId="0" applyNumberFormat="1" applyFont="1" applyFill="1" applyBorder="1" applyAlignment="1">
      <alignment horizontal="right" vertical="center" wrapText="1"/>
    </xf>
    <xf numFmtId="0" fontId="11" fillId="33" borderId="29" xfId="0" applyFont="1" applyFill="1" applyBorder="1" applyAlignment="1">
      <alignment vertical="center" wrapText="1"/>
    </xf>
    <xf numFmtId="4" fontId="11" fillId="33" borderId="29" xfId="0" applyNumberFormat="1" applyFont="1" applyFill="1" applyBorder="1" applyAlignment="1">
      <alignment horizontal="right" vertical="center" wrapText="1"/>
    </xf>
    <xf numFmtId="4" fontId="83" fillId="33" borderId="29" xfId="0" applyNumberFormat="1" applyFont="1" applyFill="1" applyBorder="1" applyAlignment="1">
      <alignment horizontal="right" vertical="center" wrapText="1"/>
    </xf>
    <xf numFmtId="4" fontId="83" fillId="33" borderId="34" xfId="0" applyNumberFormat="1" applyFont="1" applyFill="1" applyBorder="1" applyAlignment="1">
      <alignment horizontal="right" vertical="center"/>
    </xf>
    <xf numFmtId="0" fontId="12" fillId="34" borderId="48" xfId="0" applyFont="1" applyFill="1" applyBorder="1" applyAlignment="1">
      <alignment vertical="center" wrapText="1"/>
    </xf>
    <xf numFmtId="4" fontId="84" fillId="34" borderId="49" xfId="0" applyNumberFormat="1" applyFont="1" applyFill="1" applyBorder="1" applyAlignment="1">
      <alignment horizontal="right" vertical="center" wrapText="1"/>
    </xf>
    <xf numFmtId="0" fontId="84" fillId="37" borderId="71" xfId="0" applyFont="1" applyFill="1" applyBorder="1" applyAlignment="1">
      <alignment horizontal="right" vertical="center" wrapText="1"/>
    </xf>
    <xf numFmtId="0" fontId="84" fillId="37" borderId="39" xfId="0" applyFont="1" applyFill="1" applyBorder="1" applyAlignment="1">
      <alignment horizontal="right" vertical="center" wrapText="1"/>
    </xf>
    <xf numFmtId="49" fontId="12" fillId="37" borderId="55" xfId="0" applyNumberFormat="1" applyFont="1" applyFill="1" applyBorder="1" applyAlignment="1">
      <alignment horizontal="center" vertical="center"/>
    </xf>
    <xf numFmtId="49" fontId="12" fillId="37" borderId="37" xfId="0" applyNumberFormat="1" applyFont="1" applyFill="1" applyBorder="1" applyAlignment="1">
      <alignment horizontal="center" vertical="center"/>
    </xf>
    <xf numFmtId="0" fontId="12" fillId="37" borderId="29" xfId="0" applyFont="1" applyFill="1" applyBorder="1" applyAlignment="1">
      <alignment vertical="center" wrapText="1"/>
    </xf>
    <xf numFmtId="4" fontId="12" fillId="37" borderId="29" xfId="0" applyNumberFormat="1" applyFont="1" applyFill="1" applyBorder="1" applyAlignment="1">
      <alignment horizontal="right" vertical="center" wrapText="1"/>
    </xf>
    <xf numFmtId="4" fontId="84" fillId="37" borderId="29" xfId="0" applyNumberFormat="1" applyFont="1" applyFill="1" applyBorder="1" applyAlignment="1">
      <alignment horizontal="right" vertical="center" wrapText="1"/>
    </xf>
    <xf numFmtId="4" fontId="84" fillId="37" borderId="34" xfId="0" applyNumberFormat="1" applyFont="1" applyFill="1" applyBorder="1" applyAlignment="1">
      <alignment horizontal="right" vertical="center" wrapText="1"/>
    </xf>
    <xf numFmtId="4" fontId="12" fillId="34" borderId="48" xfId="0" applyNumberFormat="1" applyFont="1" applyFill="1" applyBorder="1" applyAlignment="1">
      <alignment horizontal="right" vertical="center"/>
    </xf>
    <xf numFmtId="4" fontId="84" fillId="34" borderId="48" xfId="0" applyNumberFormat="1" applyFont="1" applyFill="1" applyBorder="1" applyAlignment="1">
      <alignment horizontal="right" vertical="center"/>
    </xf>
    <xf numFmtId="4" fontId="84" fillId="34" borderId="49" xfId="0" applyNumberFormat="1" applyFont="1" applyFill="1" applyBorder="1" applyAlignment="1">
      <alignment horizontal="right" vertical="center"/>
    </xf>
    <xf numFmtId="0" fontId="11" fillId="33" borderId="0" xfId="0" applyFont="1" applyFill="1" applyAlignment="1">
      <alignment vertical="center"/>
    </xf>
    <xf numFmtId="4" fontId="83" fillId="33" borderId="0" xfId="0" applyNumberFormat="1" applyFont="1" applyFill="1" applyAlignment="1">
      <alignment horizontal="right" vertical="center"/>
    </xf>
    <xf numFmtId="0" fontId="11" fillId="33" borderId="0" xfId="0" applyFont="1" applyFill="1" applyBorder="1" applyAlignment="1">
      <alignment vertical="center"/>
    </xf>
    <xf numFmtId="4" fontId="86" fillId="33" borderId="0" xfId="0" applyNumberFormat="1" applyFont="1" applyFill="1" applyAlignment="1">
      <alignment horizontal="right" vertical="center"/>
    </xf>
    <xf numFmtId="4" fontId="12" fillId="33" borderId="0" xfId="0" applyNumberFormat="1" applyFont="1" applyFill="1" applyAlignment="1">
      <alignment horizontal="right" vertical="center"/>
    </xf>
    <xf numFmtId="4" fontId="84" fillId="33" borderId="0" xfId="0" applyNumberFormat="1" applyFont="1" applyFill="1" applyAlignment="1">
      <alignment horizontal="right" vertical="center"/>
    </xf>
    <xf numFmtId="4" fontId="2" fillId="0" borderId="0" xfId="0" applyNumberFormat="1" applyFont="1" applyAlignment="1">
      <alignment/>
    </xf>
    <xf numFmtId="0" fontId="2" fillId="0" borderId="0" xfId="0" applyFont="1" applyAlignment="1">
      <alignment horizontal="right"/>
    </xf>
    <xf numFmtId="4" fontId="73" fillId="0" borderId="0" xfId="0" applyNumberFormat="1" applyFont="1" applyAlignment="1">
      <alignment/>
    </xf>
    <xf numFmtId="0" fontId="18" fillId="0" borderId="0" xfId="0" applyFont="1" applyBorder="1" applyAlignment="1">
      <alignment horizontal="center" vertical="center"/>
    </xf>
    <xf numFmtId="0" fontId="1" fillId="35" borderId="66" xfId="0" applyFont="1" applyFill="1" applyBorder="1" applyAlignment="1">
      <alignment horizontal="center" vertical="center"/>
    </xf>
    <xf numFmtId="3" fontId="2" fillId="0" borderId="36" xfId="0" applyNumberFormat="1" applyFont="1" applyBorder="1" applyAlignment="1">
      <alignment horizontal="right" vertical="center"/>
    </xf>
    <xf numFmtId="4" fontId="2" fillId="0" borderId="18" xfId="0" applyNumberFormat="1" applyFont="1" applyBorder="1" applyAlignment="1">
      <alignment horizontal="right" vertical="center"/>
    </xf>
    <xf numFmtId="4" fontId="2" fillId="0" borderId="19" xfId="0" applyNumberFormat="1" applyFont="1" applyBorder="1" applyAlignment="1">
      <alignment horizontal="right" vertical="center"/>
    </xf>
    <xf numFmtId="3" fontId="15" fillId="0" borderId="17" xfId="0" applyNumberFormat="1" applyFont="1" applyBorder="1" applyAlignment="1">
      <alignment horizontal="right"/>
    </xf>
    <xf numFmtId="4" fontId="15" fillId="0" borderId="18" xfId="0" applyNumberFormat="1" applyFont="1" applyBorder="1" applyAlignment="1">
      <alignment horizontal="right"/>
    </xf>
    <xf numFmtId="4" fontId="15" fillId="0" borderId="19" xfId="0" applyNumberFormat="1" applyFont="1" applyBorder="1" applyAlignment="1">
      <alignment horizontal="right"/>
    </xf>
    <xf numFmtId="0" fontId="15" fillId="0" borderId="17" xfId="0" applyFont="1" applyBorder="1" applyAlignment="1">
      <alignment horizontal="right"/>
    </xf>
    <xf numFmtId="3" fontId="2" fillId="0" borderId="17" xfId="0" applyNumberFormat="1" applyFont="1" applyBorder="1" applyAlignment="1">
      <alignment horizontal="right" vertical="center"/>
    </xf>
    <xf numFmtId="0" fontId="1" fillId="35" borderId="58" xfId="0" applyFont="1" applyFill="1" applyBorder="1" applyAlignment="1">
      <alignment horizontal="center" vertical="center"/>
    </xf>
    <xf numFmtId="3" fontId="2" fillId="0" borderId="26" xfId="0" applyNumberFormat="1" applyFont="1" applyBorder="1" applyAlignment="1">
      <alignment horizontal="right" vertical="center"/>
    </xf>
    <xf numFmtId="4" fontId="2" fillId="0" borderId="10" xfId="0" applyNumberFormat="1" applyFont="1" applyBorder="1" applyAlignment="1">
      <alignment horizontal="right" vertical="center"/>
    </xf>
    <xf numFmtId="4" fontId="15" fillId="0" borderId="10" xfId="0" applyNumberFormat="1" applyFont="1" applyBorder="1" applyAlignment="1">
      <alignment horizontal="right"/>
    </xf>
    <xf numFmtId="4" fontId="15" fillId="0" borderId="21" xfId="0" applyNumberFormat="1" applyFont="1" applyBorder="1" applyAlignment="1">
      <alignment horizontal="right"/>
    </xf>
    <xf numFmtId="3" fontId="73" fillId="0" borderId="26" xfId="0" applyNumberFormat="1" applyFont="1" applyBorder="1" applyAlignment="1">
      <alignment horizontal="right" vertical="center"/>
    </xf>
    <xf numFmtId="3" fontId="2" fillId="0" borderId="17" xfId="0" applyNumberFormat="1" applyFont="1" applyBorder="1" applyAlignment="1">
      <alignment horizontal="right"/>
    </xf>
    <xf numFmtId="4" fontId="2" fillId="0" borderId="18" xfId="0" applyNumberFormat="1" applyFont="1" applyBorder="1" applyAlignment="1">
      <alignment horizontal="right"/>
    </xf>
    <xf numFmtId="4" fontId="2" fillId="0" borderId="19" xfId="0" applyNumberFormat="1" applyFont="1" applyBorder="1" applyAlignment="1">
      <alignment horizontal="right"/>
    </xf>
    <xf numFmtId="0" fontId="2" fillId="0" borderId="17" xfId="0" applyFont="1" applyBorder="1" applyAlignment="1">
      <alignment horizontal="right"/>
    </xf>
    <xf numFmtId="4" fontId="2" fillId="0" borderId="10" xfId="0" applyNumberFormat="1" applyFont="1" applyBorder="1" applyAlignment="1">
      <alignment horizontal="right"/>
    </xf>
    <xf numFmtId="4" fontId="2" fillId="0" borderId="21" xfId="0" applyNumberFormat="1" applyFont="1" applyBorder="1" applyAlignment="1">
      <alignment horizontal="right"/>
    </xf>
    <xf numFmtId="4" fontId="73" fillId="0" borderId="10" xfId="0" applyNumberFormat="1" applyFont="1" applyBorder="1" applyAlignment="1">
      <alignment horizontal="right" vertical="center"/>
    </xf>
    <xf numFmtId="4" fontId="73" fillId="0" borderId="19" xfId="0" applyNumberFormat="1" applyFont="1" applyBorder="1" applyAlignment="1">
      <alignment horizontal="right" vertical="center"/>
    </xf>
    <xf numFmtId="3" fontId="73" fillId="0" borderId="17" xfId="0" applyNumberFormat="1" applyFont="1" applyBorder="1" applyAlignment="1">
      <alignment horizontal="right"/>
    </xf>
    <xf numFmtId="4" fontId="73" fillId="0" borderId="19" xfId="0" applyNumberFormat="1" applyFont="1" applyBorder="1" applyAlignment="1">
      <alignment horizontal="right"/>
    </xf>
    <xf numFmtId="0" fontId="73" fillId="0" borderId="17" xfId="0" applyFont="1" applyBorder="1" applyAlignment="1">
      <alignment horizontal="right"/>
    </xf>
    <xf numFmtId="4" fontId="73" fillId="0" borderId="10" xfId="0" applyNumberFormat="1" applyFont="1" applyBorder="1" applyAlignment="1">
      <alignment horizontal="right"/>
    </xf>
    <xf numFmtId="4" fontId="73" fillId="0" borderId="21" xfId="0" applyNumberFormat="1" applyFont="1" applyBorder="1" applyAlignment="1">
      <alignment horizontal="right"/>
    </xf>
    <xf numFmtId="4" fontId="73" fillId="0" borderId="18" xfId="0" applyNumberFormat="1" applyFont="1" applyBorder="1" applyAlignment="1">
      <alignment horizontal="right"/>
    </xf>
    <xf numFmtId="4" fontId="73" fillId="0" borderId="26" xfId="0" applyNumberFormat="1" applyFont="1" applyBorder="1" applyAlignment="1">
      <alignment horizontal="right" vertical="center"/>
    </xf>
    <xf numFmtId="4" fontId="2" fillId="0" borderId="26" xfId="0" applyNumberFormat="1" applyFont="1" applyBorder="1" applyAlignment="1">
      <alignment horizontal="right" vertical="center"/>
    </xf>
    <xf numFmtId="0" fontId="1" fillId="35" borderId="14" xfId="0" applyFont="1" applyFill="1" applyBorder="1" applyAlignment="1">
      <alignment horizontal="center" vertical="center"/>
    </xf>
    <xf numFmtId="3" fontId="2" fillId="0" borderId="38" xfId="0" applyNumberFormat="1" applyFont="1" applyBorder="1" applyAlignment="1">
      <alignment horizontal="right" vertical="center"/>
    </xf>
    <xf numFmtId="4" fontId="2" fillId="0" borderId="38" xfId="0" applyNumberFormat="1" applyFont="1" applyBorder="1" applyAlignment="1">
      <alignment horizontal="right" vertical="center"/>
    </xf>
    <xf numFmtId="0" fontId="2"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xf>
    <xf numFmtId="0" fontId="15" fillId="0" borderId="0" xfId="0" applyFont="1" applyAlignment="1">
      <alignment/>
    </xf>
    <xf numFmtId="0" fontId="19" fillId="0" borderId="0" xfId="0" applyFont="1" applyBorder="1" applyAlignment="1">
      <alignment wrapText="1"/>
    </xf>
    <xf numFmtId="4" fontId="2" fillId="0" borderId="0" xfId="0" applyNumberFormat="1" applyFont="1" applyBorder="1" applyAlignment="1">
      <alignment/>
    </xf>
    <xf numFmtId="0" fontId="2" fillId="0" borderId="13" xfId="0" applyFont="1" applyBorder="1" applyAlignment="1">
      <alignment/>
    </xf>
    <xf numFmtId="4" fontId="75" fillId="0" borderId="0" xfId="0" applyNumberFormat="1" applyFont="1" applyBorder="1" applyAlignment="1">
      <alignment horizontal="right" vertical="center"/>
    </xf>
    <xf numFmtId="4" fontId="87" fillId="0" borderId="13" xfId="0" applyNumberFormat="1" applyFont="1" applyBorder="1" applyAlignment="1">
      <alignment/>
    </xf>
    <xf numFmtId="0" fontId="2" fillId="35" borderId="57" xfId="0" applyFont="1" applyFill="1" applyBorder="1" applyAlignment="1">
      <alignment horizontal="center" vertical="center"/>
    </xf>
    <xf numFmtId="3" fontId="73" fillId="0" borderId="69" xfId="0" applyNumberFormat="1" applyFont="1" applyBorder="1" applyAlignment="1">
      <alignment horizontal="right" vertical="center"/>
    </xf>
    <xf numFmtId="4" fontId="2" fillId="0" borderId="33" xfId="0" applyNumberFormat="1" applyFont="1" applyBorder="1" applyAlignment="1">
      <alignment horizontal="right" vertical="center"/>
    </xf>
    <xf numFmtId="4" fontId="2" fillId="0" borderId="0" xfId="0" applyNumberFormat="1" applyFont="1" applyBorder="1" applyAlignment="1">
      <alignment horizontal="right" vertical="center"/>
    </xf>
    <xf numFmtId="0" fontId="2" fillId="35" borderId="58" xfId="0" applyFont="1" applyFill="1" applyBorder="1" applyAlignment="1">
      <alignment horizontal="center" vertical="center"/>
    </xf>
    <xf numFmtId="4" fontId="75" fillId="0" borderId="0" xfId="0" applyNumberFormat="1" applyFont="1" applyAlignment="1">
      <alignment/>
    </xf>
    <xf numFmtId="0" fontId="2" fillId="35" borderId="59" xfId="0" applyFont="1" applyFill="1" applyBorder="1" applyAlignment="1">
      <alignment horizontal="center" vertical="center"/>
    </xf>
    <xf numFmtId="3" fontId="2" fillId="0" borderId="87" xfId="0" applyNumberFormat="1" applyFont="1" applyBorder="1" applyAlignment="1">
      <alignment horizontal="right" vertical="center"/>
    </xf>
    <xf numFmtId="4" fontId="2" fillId="0" borderId="73" xfId="0" applyNumberFormat="1" applyFont="1" applyBorder="1" applyAlignment="1">
      <alignment horizontal="right" vertical="center"/>
    </xf>
    <xf numFmtId="3" fontId="2" fillId="0" borderId="82" xfId="0" applyNumberFormat="1" applyFont="1" applyBorder="1" applyAlignment="1">
      <alignment horizontal="right"/>
    </xf>
    <xf numFmtId="0" fontId="2" fillId="0" borderId="82" xfId="0" applyFont="1" applyBorder="1" applyAlignment="1">
      <alignment horizontal="right"/>
    </xf>
    <xf numFmtId="3" fontId="2" fillId="0" borderId="82" xfId="0" applyNumberFormat="1" applyFont="1" applyBorder="1" applyAlignment="1">
      <alignment horizontal="right" vertical="center"/>
    </xf>
    <xf numFmtId="4" fontId="2" fillId="0" borderId="24" xfId="0" applyNumberFormat="1" applyFont="1" applyBorder="1" applyAlignment="1">
      <alignment horizontal="right"/>
    </xf>
    <xf numFmtId="0" fontId="2" fillId="35" borderId="66" xfId="0" applyFont="1" applyFill="1" applyBorder="1" applyAlignment="1">
      <alignment horizontal="center" vertical="center"/>
    </xf>
    <xf numFmtId="3" fontId="2" fillId="0" borderId="69" xfId="0" applyNumberFormat="1" applyFont="1" applyBorder="1" applyAlignment="1">
      <alignment horizontal="right" vertical="center"/>
    </xf>
    <xf numFmtId="4" fontId="2" fillId="33" borderId="50" xfId="0" applyNumberFormat="1" applyFont="1" applyFill="1" applyBorder="1" applyAlignment="1">
      <alignment horizontal="right" wrapText="1"/>
    </xf>
    <xf numFmtId="4" fontId="2" fillId="0" borderId="64" xfId="0" applyNumberFormat="1" applyFont="1" applyBorder="1" applyAlignment="1">
      <alignment horizontal="right" vertical="center"/>
    </xf>
    <xf numFmtId="3" fontId="2" fillId="0" borderId="64" xfId="0" applyNumberFormat="1" applyFont="1" applyBorder="1" applyAlignment="1">
      <alignment horizontal="right"/>
    </xf>
    <xf numFmtId="3" fontId="2" fillId="0" borderId="64" xfId="0" applyNumberFormat="1" applyFont="1" applyBorder="1" applyAlignment="1">
      <alignment horizontal="right" vertical="center"/>
    </xf>
    <xf numFmtId="4" fontId="2" fillId="0" borderId="66" xfId="0" applyNumberFormat="1" applyFont="1" applyBorder="1" applyAlignment="1">
      <alignment horizontal="right" vertical="center"/>
    </xf>
    <xf numFmtId="0" fontId="2" fillId="35" borderId="14" xfId="0" applyFont="1" applyFill="1" applyBorder="1" applyAlignment="1">
      <alignment horizontal="center" vertical="center"/>
    </xf>
    <xf numFmtId="4" fontId="2" fillId="0" borderId="22" xfId="0" applyNumberFormat="1" applyFont="1" applyBorder="1" applyAlignment="1">
      <alignment horizontal="right" vertical="center"/>
    </xf>
    <xf numFmtId="3" fontId="2" fillId="0" borderId="83" xfId="0" applyNumberFormat="1" applyFont="1" applyBorder="1" applyAlignment="1">
      <alignment horizontal="right"/>
    </xf>
    <xf numFmtId="4" fontId="2" fillId="0" borderId="31" xfId="0" applyNumberFormat="1" applyFont="1" applyBorder="1" applyAlignment="1">
      <alignment horizontal="right"/>
    </xf>
    <xf numFmtId="3" fontId="2" fillId="0" borderId="22" xfId="0" applyNumberFormat="1" applyFont="1" applyBorder="1" applyAlignment="1">
      <alignment horizontal="right" vertical="center"/>
    </xf>
    <xf numFmtId="4" fontId="2" fillId="0" borderId="14" xfId="0" applyNumberFormat="1" applyFont="1" applyBorder="1" applyAlignment="1">
      <alignment horizontal="right" vertical="center"/>
    </xf>
    <xf numFmtId="0" fontId="87" fillId="0" borderId="0" xfId="0" applyFont="1" applyAlignment="1">
      <alignment/>
    </xf>
    <xf numFmtId="4" fontId="73" fillId="33" borderId="0" xfId="0" applyNumberFormat="1" applyFont="1" applyFill="1" applyAlignment="1">
      <alignment/>
    </xf>
    <xf numFmtId="4" fontId="75" fillId="33" borderId="0" xfId="0" applyNumberFormat="1" applyFont="1" applyFill="1" applyBorder="1" applyAlignment="1">
      <alignment horizontal="right" wrapText="1"/>
    </xf>
    <xf numFmtId="4" fontId="73" fillId="33" borderId="0" xfId="0" applyNumberFormat="1" applyFont="1" applyFill="1" applyBorder="1" applyAlignment="1">
      <alignment horizontal="right" wrapText="1"/>
    </xf>
    <xf numFmtId="4" fontId="87" fillId="0" borderId="0" xfId="0" applyNumberFormat="1" applyFont="1" applyAlignment="1">
      <alignment/>
    </xf>
    <xf numFmtId="3" fontId="73" fillId="0" borderId="36" xfId="0" applyNumberFormat="1" applyFont="1" applyBorder="1" applyAlignment="1">
      <alignment horizontal="right" vertical="center"/>
    </xf>
    <xf numFmtId="4" fontId="2" fillId="33" borderId="18" xfId="0" applyNumberFormat="1" applyFont="1" applyFill="1" applyBorder="1" applyAlignment="1">
      <alignment horizontal="right"/>
    </xf>
    <xf numFmtId="3" fontId="2" fillId="33" borderId="36" xfId="0" applyNumberFormat="1" applyFont="1" applyFill="1" applyBorder="1" applyAlignment="1">
      <alignment horizontal="right" vertical="center"/>
    </xf>
    <xf numFmtId="4" fontId="73" fillId="33" borderId="0" xfId="0" applyNumberFormat="1" applyFont="1" applyFill="1" applyBorder="1" applyAlignment="1">
      <alignment/>
    </xf>
    <xf numFmtId="1" fontId="2" fillId="0" borderId="36" xfId="0" applyNumberFormat="1" applyFont="1" applyBorder="1" applyAlignment="1">
      <alignment horizontal="right"/>
    </xf>
    <xf numFmtId="0" fontId="2" fillId="0" borderId="36" xfId="0" applyFont="1" applyBorder="1" applyAlignment="1">
      <alignment horizontal="right"/>
    </xf>
    <xf numFmtId="1" fontId="15" fillId="0" borderId="36" xfId="0" applyNumberFormat="1" applyFont="1" applyBorder="1" applyAlignment="1">
      <alignment horizontal="right"/>
    </xf>
    <xf numFmtId="0" fontId="15" fillId="0" borderId="36" xfId="0" applyFont="1" applyBorder="1" applyAlignment="1">
      <alignment horizontal="right"/>
    </xf>
    <xf numFmtId="4" fontId="2" fillId="0" borderId="24" xfId="0" applyNumberFormat="1" applyFont="1" applyBorder="1" applyAlignment="1">
      <alignment horizontal="right" vertical="center"/>
    </xf>
    <xf numFmtId="1" fontId="15" fillId="0" borderId="87" xfId="0" applyNumberFormat="1" applyFont="1" applyBorder="1" applyAlignment="1">
      <alignment horizontal="right"/>
    </xf>
    <xf numFmtId="4" fontId="15" fillId="0" borderId="27" xfId="0" applyNumberFormat="1" applyFont="1" applyBorder="1" applyAlignment="1">
      <alignment horizontal="right"/>
    </xf>
    <xf numFmtId="4" fontId="15" fillId="0" borderId="24" xfId="0" applyNumberFormat="1" applyFont="1" applyBorder="1" applyAlignment="1">
      <alignment horizontal="right"/>
    </xf>
    <xf numFmtId="0" fontId="15" fillId="0" borderId="87" xfId="0" applyFont="1" applyBorder="1" applyAlignment="1">
      <alignment horizontal="right"/>
    </xf>
    <xf numFmtId="1" fontId="2" fillId="0" borderId="64" xfId="0" applyNumberFormat="1" applyFont="1" applyBorder="1" applyAlignment="1">
      <alignment horizontal="right" vertical="center"/>
    </xf>
    <xf numFmtId="1" fontId="2" fillId="0" borderId="22"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79" fillId="33" borderId="0" xfId="0" applyNumberFormat="1" applyFont="1" applyFill="1" applyAlignment="1">
      <alignment horizontal="center" vertical="center"/>
    </xf>
    <xf numFmtId="0" fontId="10" fillId="33" borderId="0" xfId="0" applyFont="1" applyFill="1" applyAlignment="1">
      <alignment horizontal="left"/>
    </xf>
    <xf numFmtId="4" fontId="88" fillId="33" borderId="0" xfId="0" applyNumberFormat="1" applyFont="1" applyFill="1" applyAlignment="1">
      <alignment horizontal="left" vertical="center"/>
    </xf>
    <xf numFmtId="0" fontId="88" fillId="33" borderId="0" xfId="0" applyFont="1" applyFill="1" applyAlignment="1">
      <alignment horizontal="left" vertical="center"/>
    </xf>
    <xf numFmtId="4" fontId="79" fillId="33" borderId="53" xfId="0" applyNumberFormat="1" applyFont="1" applyFill="1" applyBorder="1" applyAlignment="1">
      <alignment horizontal="right" vertical="center"/>
    </xf>
    <xf numFmtId="0" fontId="83" fillId="33" borderId="0" xfId="0" applyFont="1" applyFill="1" applyBorder="1" applyAlignment="1">
      <alignment horizontal="left" vertical="center" wrapText="1"/>
    </xf>
    <xf numFmtId="0" fontId="11" fillId="38" borderId="85" xfId="0" applyFont="1" applyFill="1" applyBorder="1" applyAlignment="1">
      <alignment horizontal="center" vertical="center" wrapText="1"/>
    </xf>
    <xf numFmtId="0" fontId="11" fillId="38" borderId="56" xfId="0" applyFont="1" applyFill="1" applyBorder="1" applyAlignment="1">
      <alignment horizontal="center" vertical="center" wrapText="1"/>
    </xf>
    <xf numFmtId="2" fontId="83" fillId="11" borderId="85" xfId="0" applyNumberFormat="1" applyFont="1" applyFill="1" applyBorder="1" applyAlignment="1">
      <alignment vertical="center" wrapText="1"/>
    </xf>
    <xf numFmtId="2" fontId="83" fillId="11" borderId="56" xfId="0" applyNumberFormat="1" applyFont="1" applyFill="1" applyBorder="1" applyAlignment="1">
      <alignment vertical="center" wrapText="1"/>
    </xf>
    <xf numFmtId="2" fontId="83" fillId="11" borderId="40" xfId="0" applyNumberFormat="1" applyFont="1" applyFill="1" applyBorder="1" applyAlignment="1">
      <alignment vertical="center" wrapText="1"/>
    </xf>
    <xf numFmtId="49" fontId="11" fillId="33" borderId="0" xfId="0" applyNumberFormat="1" applyFont="1" applyFill="1" applyBorder="1" applyAlignment="1">
      <alignment horizontal="center"/>
    </xf>
    <xf numFmtId="49" fontId="11" fillId="33" borderId="12" xfId="0" applyNumberFormat="1" applyFont="1" applyFill="1" applyBorder="1" applyAlignment="1">
      <alignment horizontal="center"/>
    </xf>
    <xf numFmtId="0" fontId="11" fillId="0" borderId="12" xfId="0" applyFont="1" applyBorder="1" applyAlignment="1">
      <alignment/>
    </xf>
    <xf numFmtId="49" fontId="11" fillId="33" borderId="70" xfId="0" applyNumberFormat="1" applyFont="1" applyFill="1" applyBorder="1" applyAlignment="1">
      <alignment horizontal="center"/>
    </xf>
    <xf numFmtId="0" fontId="11" fillId="0" borderId="70" xfId="0" applyFont="1" applyBorder="1" applyAlignment="1">
      <alignment/>
    </xf>
    <xf numFmtId="0" fontId="83" fillId="33" borderId="0" xfId="0" applyNumberFormat="1" applyFont="1" applyFill="1" applyBorder="1" applyAlignment="1">
      <alignment horizontal="justify" vertical="top"/>
    </xf>
    <xf numFmtId="0" fontId="8" fillId="0" borderId="0" xfId="0" applyFont="1" applyBorder="1" applyAlignment="1">
      <alignment horizontal="center" vertical="center" wrapText="1"/>
    </xf>
    <xf numFmtId="183" fontId="9" fillId="35" borderId="78" xfId="0" applyNumberFormat="1" applyFont="1" applyFill="1" applyBorder="1" applyAlignment="1">
      <alignment horizontal="center" vertical="center" wrapText="1"/>
    </xf>
    <xf numFmtId="183" fontId="9" fillId="35" borderId="72" xfId="0" applyNumberFormat="1" applyFont="1" applyFill="1" applyBorder="1" applyAlignment="1">
      <alignment horizontal="center" vertical="center" wrapText="1"/>
    </xf>
    <xf numFmtId="0" fontId="9" fillId="35" borderId="88"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56" xfId="0" applyFont="1" applyFill="1" applyBorder="1" applyAlignment="1">
      <alignment horizontal="center" vertical="center"/>
    </xf>
    <xf numFmtId="0" fontId="9" fillId="35" borderId="40" xfId="0" applyFont="1" applyFill="1" applyBorder="1" applyAlignment="1">
      <alignment horizontal="center" vertical="center"/>
    </xf>
    <xf numFmtId="3" fontId="9" fillId="35" borderId="76" xfId="0" applyNumberFormat="1" applyFont="1" applyFill="1" applyBorder="1" applyAlignment="1">
      <alignment horizontal="center" vertical="center" wrapText="1"/>
    </xf>
    <xf numFmtId="3" fontId="9" fillId="35" borderId="27" xfId="0" applyNumberFormat="1" applyFont="1" applyFill="1" applyBorder="1" applyAlignment="1">
      <alignment horizontal="center" vertical="center" wrapText="1"/>
    </xf>
    <xf numFmtId="0" fontId="9" fillId="35" borderId="79" xfId="0" applyFont="1" applyFill="1" applyBorder="1" applyAlignment="1">
      <alignment horizontal="center" vertical="center"/>
    </xf>
    <xf numFmtId="0" fontId="9" fillId="35" borderId="24" xfId="0" applyFont="1" applyFill="1" applyBorder="1" applyAlignment="1">
      <alignment horizontal="center" vertical="center"/>
    </xf>
    <xf numFmtId="0" fontId="8" fillId="0" borderId="0" xfId="0" applyFont="1" applyAlignment="1">
      <alignment horizontal="center"/>
    </xf>
    <xf numFmtId="0" fontId="12" fillId="35" borderId="64" xfId="0" applyFont="1" applyFill="1" applyBorder="1" applyAlignment="1">
      <alignment horizontal="center" vertical="center" wrapText="1"/>
    </xf>
    <xf numFmtId="0" fontId="13" fillId="35" borderId="22" xfId="0" applyFont="1" applyFill="1" applyBorder="1" applyAlignment="1">
      <alignment horizontal="center" vertical="center"/>
    </xf>
    <xf numFmtId="0" fontId="12" fillId="35" borderId="50" xfId="0" applyFont="1" applyFill="1" applyBorder="1" applyAlignment="1">
      <alignment horizontal="center" vertical="center" wrapText="1"/>
    </xf>
    <xf numFmtId="0" fontId="13" fillId="35" borderId="11" xfId="0" applyFont="1" applyFill="1" applyBorder="1" applyAlignment="1">
      <alignment horizontal="center" vertical="center"/>
    </xf>
    <xf numFmtId="0" fontId="12" fillId="35" borderId="23" xfId="0" applyFont="1" applyFill="1" applyBorder="1" applyAlignment="1">
      <alignment horizontal="center" vertical="center" wrapText="1"/>
    </xf>
    <xf numFmtId="0" fontId="12" fillId="35" borderId="16" xfId="0" applyFont="1" applyFill="1" applyBorder="1" applyAlignment="1">
      <alignment horizontal="center" vertical="center" wrapText="1"/>
    </xf>
    <xf numFmtId="0" fontId="12" fillId="35" borderId="65" xfId="0" applyFont="1" applyFill="1" applyBorder="1" applyAlignment="1">
      <alignment horizontal="center" vertical="center" wrapText="1"/>
    </xf>
    <xf numFmtId="0" fontId="12" fillId="35" borderId="67" xfId="0" applyFont="1" applyFill="1" applyBorder="1" applyAlignment="1">
      <alignment horizontal="center" vertical="center" wrapText="1"/>
    </xf>
    <xf numFmtId="0" fontId="12" fillId="35" borderId="68" xfId="0" applyFont="1" applyFill="1" applyBorder="1" applyAlignment="1">
      <alignment horizontal="center" vertical="center" wrapText="1"/>
    </xf>
    <xf numFmtId="0" fontId="1" fillId="0" borderId="0" xfId="0" applyFont="1" applyAlignment="1">
      <alignment horizontal="center"/>
    </xf>
    <xf numFmtId="0" fontId="1" fillId="35" borderId="64"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5" borderId="65" xfId="0" applyFont="1" applyFill="1" applyBorder="1" applyAlignment="1">
      <alignment horizontal="center" vertical="center" wrapText="1"/>
    </xf>
    <xf numFmtId="0" fontId="1" fillId="35" borderId="35" xfId="0" applyFont="1" applyFill="1" applyBorder="1" applyAlignment="1">
      <alignment horizontal="center" vertical="center" wrapText="1"/>
    </xf>
    <xf numFmtId="0" fontId="1" fillId="35" borderId="50" xfId="0" applyFont="1" applyFill="1" applyBorder="1" applyAlignment="1">
      <alignment horizontal="center" vertical="center" wrapText="1"/>
    </xf>
    <xf numFmtId="0" fontId="2" fillId="35" borderId="23" xfId="0" applyFont="1" applyFill="1" applyBorder="1" applyAlignment="1">
      <alignment horizontal="center" vertical="center"/>
    </xf>
    <xf numFmtId="0" fontId="2" fillId="35" borderId="29" xfId="0" applyFont="1" applyFill="1" applyBorder="1" applyAlignment="1">
      <alignment horizontal="center" vertical="center" wrapText="1"/>
    </xf>
    <xf numFmtId="0" fontId="2" fillId="35" borderId="31" xfId="0" applyFont="1" applyFill="1" applyBorder="1" applyAlignment="1">
      <alignment horizontal="center" vertical="center" wrapText="1"/>
    </xf>
    <xf numFmtId="0" fontId="2" fillId="35" borderId="34" xfId="0" applyFont="1" applyFill="1" applyBorder="1" applyAlignment="1">
      <alignment horizontal="center" vertical="center" wrapText="1"/>
    </xf>
    <xf numFmtId="0" fontId="2" fillId="35" borderId="52" xfId="0" applyFont="1" applyFill="1" applyBorder="1" applyAlignment="1">
      <alignment horizontal="center" vertical="center" wrapText="1"/>
    </xf>
    <xf numFmtId="0" fontId="15" fillId="0" borderId="0" xfId="0" applyFont="1" applyBorder="1" applyAlignment="1">
      <alignment vertical="center"/>
    </xf>
    <xf numFmtId="0" fontId="2" fillId="35" borderId="37" xfId="0" applyFont="1" applyFill="1" applyBorder="1" applyAlignment="1">
      <alignment horizontal="center" vertical="center" wrapText="1"/>
    </xf>
    <xf numFmtId="0" fontId="2" fillId="35" borderId="84" xfId="0" applyFont="1" applyFill="1" applyBorder="1" applyAlignment="1">
      <alignment horizontal="center" vertical="center" wrapText="1"/>
    </xf>
    <xf numFmtId="0" fontId="1" fillId="0" borderId="0" xfId="0" applyFont="1" applyBorder="1" applyAlignment="1">
      <alignment horizontal="center" vertical="center"/>
    </xf>
    <xf numFmtId="0" fontId="2" fillId="35" borderId="66" xfId="0" applyFont="1" applyFill="1" applyBorder="1" applyAlignment="1">
      <alignment horizontal="center" vertical="center" wrapText="1"/>
    </xf>
    <xf numFmtId="0" fontId="15" fillId="35" borderId="58" xfId="0" applyFont="1" applyFill="1" applyBorder="1" applyAlignment="1">
      <alignment horizontal="center" vertical="center" wrapText="1"/>
    </xf>
    <xf numFmtId="0" fontId="15" fillId="35" borderId="14" xfId="0" applyFont="1" applyFill="1" applyBorder="1" applyAlignment="1">
      <alignment horizontal="center" vertical="center" wrapText="1"/>
    </xf>
    <xf numFmtId="0" fontId="1" fillId="35" borderId="69" xfId="0" applyFont="1" applyFill="1" applyBorder="1" applyAlignment="1">
      <alignment horizontal="center" vertical="center"/>
    </xf>
    <xf numFmtId="0" fontId="1" fillId="35" borderId="50" xfId="0" applyFont="1" applyFill="1" applyBorder="1" applyAlignment="1">
      <alignment horizontal="center" vertical="center"/>
    </xf>
    <xf numFmtId="0" fontId="1" fillId="35" borderId="23" xfId="0" applyFont="1" applyFill="1" applyBorder="1" applyAlignment="1">
      <alignment horizontal="center" vertical="center"/>
    </xf>
    <xf numFmtId="0" fontId="15" fillId="35" borderId="64" xfId="0" applyFont="1" applyFill="1" applyBorder="1" applyAlignment="1">
      <alignment horizontal="center" vertical="center" wrapText="1"/>
    </xf>
    <xf numFmtId="0" fontId="15" fillId="35" borderId="50" xfId="0" applyFont="1" applyFill="1" applyBorder="1" applyAlignment="1">
      <alignment horizontal="center" vertical="center" wrapText="1"/>
    </xf>
    <xf numFmtId="0" fontId="15" fillId="35" borderId="23" xfId="0" applyFont="1" applyFill="1" applyBorder="1" applyAlignment="1">
      <alignment horizontal="center" vertical="center" wrapText="1"/>
    </xf>
    <xf numFmtId="0" fontId="2" fillId="35" borderId="64" xfId="0" applyFont="1" applyFill="1" applyBorder="1" applyAlignment="1">
      <alignment horizontal="center" vertical="center" wrapText="1"/>
    </xf>
    <xf numFmtId="0" fontId="2" fillId="35" borderId="50" xfId="0" applyFont="1" applyFill="1" applyBorder="1" applyAlignment="1">
      <alignment horizontal="center" vertical="center" wrapText="1"/>
    </xf>
    <xf numFmtId="0" fontId="2" fillId="35" borderId="23" xfId="0" applyFont="1" applyFill="1" applyBorder="1" applyAlignment="1">
      <alignment horizontal="center" vertical="center" wrapText="1"/>
    </xf>
    <xf numFmtId="0" fontId="2" fillId="0" borderId="0" xfId="0" applyFont="1" applyAlignment="1">
      <alignment/>
    </xf>
    <xf numFmtId="0" fontId="2" fillId="33" borderId="0" xfId="0" applyFont="1" applyFill="1" applyAlignment="1">
      <alignment horizontal="center"/>
    </xf>
    <xf numFmtId="0" fontId="2" fillId="0" borderId="0" xfId="0" applyFont="1" applyBorder="1" applyAlignment="1">
      <alignment horizontal="left" vertical="center"/>
    </xf>
    <xf numFmtId="0" fontId="9" fillId="0" borderId="0" xfId="0" applyFont="1" applyAlignment="1">
      <alignment horizontal="center" vertical="center"/>
    </xf>
    <xf numFmtId="0" fontId="82" fillId="0" borderId="0" xfId="0" applyFont="1" applyAlignment="1">
      <alignment vertical="center"/>
    </xf>
    <xf numFmtId="0" fontId="9" fillId="0" borderId="0" xfId="0" applyFont="1" applyAlignment="1">
      <alignment horizontal="center"/>
    </xf>
    <xf numFmtId="0" fontId="1" fillId="35" borderId="79" xfId="0" applyFont="1" applyFill="1" applyBorder="1" applyAlignment="1">
      <alignment horizontal="center" vertical="center" wrapText="1"/>
    </xf>
    <xf numFmtId="0" fontId="1" fillId="35" borderId="52" xfId="0" applyFont="1" applyFill="1" applyBorder="1" applyAlignment="1">
      <alignment horizontal="center" vertical="center" wrapText="1"/>
    </xf>
    <xf numFmtId="0" fontId="1" fillId="35" borderId="69" xfId="57" applyFont="1" applyFill="1" applyBorder="1" applyAlignment="1">
      <alignment horizontal="center" vertical="center" wrapText="1"/>
      <protection/>
    </xf>
    <xf numFmtId="0" fontId="1" fillId="35" borderId="38" xfId="57" applyFont="1" applyFill="1" applyBorder="1" applyAlignment="1">
      <alignment horizontal="center" vertical="center" wrapText="1"/>
      <protection/>
    </xf>
    <xf numFmtId="0" fontId="1" fillId="35" borderId="50" xfId="57" applyFont="1" applyFill="1" applyBorder="1" applyAlignment="1">
      <alignment horizontal="center" vertical="center" wrapText="1"/>
      <protection/>
    </xf>
    <xf numFmtId="0" fontId="1" fillId="35" borderId="11" xfId="57" applyFont="1" applyFill="1" applyBorder="1" applyAlignment="1">
      <alignment horizontal="center" vertical="center" wrapText="1"/>
      <protection/>
    </xf>
    <xf numFmtId="0" fontId="1" fillId="35" borderId="76" xfId="0" applyFont="1" applyFill="1" applyBorder="1" applyAlignment="1">
      <alignment horizontal="center" vertical="center" wrapText="1"/>
    </xf>
    <xf numFmtId="0" fontId="1" fillId="35" borderId="31" xfId="0" applyFont="1" applyFill="1" applyBorder="1" applyAlignment="1">
      <alignment horizontal="center" vertical="center" wrapText="1"/>
    </xf>
    <xf numFmtId="0" fontId="5" fillId="0" borderId="0" xfId="0" applyFont="1" applyAlignment="1">
      <alignment horizontal="left"/>
    </xf>
    <xf numFmtId="0" fontId="5" fillId="33" borderId="12" xfId="0" applyFont="1" applyFill="1" applyBorder="1" applyAlignment="1">
      <alignment horizontal="left"/>
    </xf>
    <xf numFmtId="0" fontId="4" fillId="33" borderId="0" xfId="0" applyFont="1" applyFill="1" applyAlignment="1">
      <alignment horizontal="center" wrapText="1"/>
    </xf>
    <xf numFmtId="0" fontId="84" fillId="33" borderId="0" xfId="0" applyFont="1" applyFill="1" applyAlignment="1">
      <alignment horizontal="center" wrapText="1"/>
    </xf>
    <xf numFmtId="0" fontId="73" fillId="33" borderId="0" xfId="0" applyFont="1" applyFill="1" applyAlignment="1">
      <alignment horizontal="center"/>
    </xf>
    <xf numFmtId="49" fontId="3" fillId="33" borderId="0" xfId="0" applyNumberFormat="1" applyFont="1" applyFill="1" applyBorder="1" applyAlignment="1">
      <alignment horizontal="center"/>
    </xf>
    <xf numFmtId="49" fontId="3" fillId="33" borderId="12" xfId="0" applyNumberFormat="1" applyFont="1" applyFill="1" applyBorder="1" applyAlignment="1">
      <alignment horizontal="center"/>
    </xf>
    <xf numFmtId="0" fontId="3" fillId="0" borderId="0" xfId="0" applyFont="1" applyAlignment="1">
      <alignment/>
    </xf>
    <xf numFmtId="0" fontId="3" fillId="0" borderId="12" xfId="0" applyFont="1" applyBorder="1" applyAlignment="1">
      <alignment/>
    </xf>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horizontal="center" vertical="center"/>
    </xf>
    <xf numFmtId="49" fontId="3" fillId="33" borderId="70" xfId="0" applyNumberFormat="1" applyFont="1" applyFill="1" applyBorder="1" applyAlignment="1">
      <alignment horizontal="center"/>
    </xf>
    <xf numFmtId="0" fontId="3" fillId="0" borderId="70" xfId="0" applyFont="1" applyBorder="1" applyAlignment="1">
      <alignment/>
    </xf>
    <xf numFmtId="0" fontId="79" fillId="33" borderId="0" xfId="0" applyNumberFormat="1" applyFont="1" applyFill="1" applyBorder="1" applyAlignment="1">
      <alignment horizontal="justify" vertical="top"/>
    </xf>
    <xf numFmtId="0" fontId="3" fillId="38" borderId="85" xfId="0" applyFont="1" applyFill="1" applyBorder="1" applyAlignment="1">
      <alignment horizontal="center" vertical="center" wrapText="1"/>
    </xf>
    <xf numFmtId="0" fontId="3" fillId="38" borderId="56" xfId="0" applyFont="1" applyFill="1" applyBorder="1" applyAlignment="1">
      <alignment horizontal="center" vertical="center" wrapText="1"/>
    </xf>
    <xf numFmtId="0" fontId="3" fillId="38" borderId="4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2:Z233"/>
  <sheetViews>
    <sheetView tabSelected="1" zoomScale="60" zoomScaleNormal="60" zoomScalePageLayoutView="0" workbookViewId="0" topLeftCell="A1">
      <pane ySplit="2" topLeftCell="A3" activePane="bottomLeft" state="frozen"/>
      <selection pane="topLeft" activeCell="A1" sqref="A1"/>
      <selection pane="bottomLeft" activeCell="D8" sqref="D8"/>
    </sheetView>
  </sheetViews>
  <sheetFormatPr defaultColWidth="8.8515625" defaultRowHeight="12.75"/>
  <cols>
    <col min="1" max="1" width="16.421875" style="544" customWidth="1"/>
    <col min="2" max="2" width="9.421875" style="544" customWidth="1"/>
    <col min="3" max="3" width="15.7109375" style="544" customWidth="1"/>
    <col min="4" max="4" width="88.7109375" style="799" customWidth="1"/>
    <col min="5" max="5" width="26.28125" style="546" customWidth="1"/>
    <col min="6" max="6" width="24.421875" style="547" customWidth="1"/>
    <col min="7" max="7" width="20.8515625" style="547" customWidth="1"/>
    <col min="8" max="9" width="22.28125" style="547" customWidth="1"/>
    <col min="10" max="10" width="14.00390625" style="548" bestFit="1" customWidth="1"/>
    <col min="11" max="12" width="12.421875" style="549" bestFit="1" customWidth="1"/>
    <col min="13" max="14" width="8.8515625" style="549" customWidth="1"/>
    <col min="15" max="15" width="12.421875" style="549" bestFit="1" customWidth="1"/>
    <col min="16" max="16" width="8.8515625" style="549" customWidth="1"/>
    <col min="17" max="17" width="13.57421875" style="550" bestFit="1" customWidth="1"/>
    <col min="18" max="16384" width="8.8515625" style="549" customWidth="1"/>
  </cols>
  <sheetData>
    <row r="1" ht="20.25"/>
    <row r="2" ht="29.25" customHeight="1">
      <c r="D2" s="545" t="s">
        <v>0</v>
      </c>
    </row>
    <row r="3" ht="15" customHeight="1">
      <c r="D3" s="545"/>
    </row>
    <row r="4" spans="2:9" ht="79.5" customHeight="1">
      <c r="B4" s="551"/>
      <c r="C4" s="551"/>
      <c r="D4" s="904" t="s">
        <v>1</v>
      </c>
      <c r="E4" s="904"/>
      <c r="F4" s="904"/>
      <c r="G4" s="552"/>
      <c r="H4" s="552"/>
      <c r="I4" s="552"/>
    </row>
    <row r="5" spans="4:9" ht="24" customHeight="1" thickBot="1">
      <c r="D5" s="553"/>
      <c r="E5" s="554"/>
      <c r="F5" s="555"/>
      <c r="G5" s="555"/>
      <c r="H5" s="555"/>
      <c r="I5" s="555"/>
    </row>
    <row r="6" spans="1:9" ht="66" customHeight="1" thickBot="1">
      <c r="A6" s="556" t="s">
        <v>850</v>
      </c>
      <c r="B6" s="557"/>
      <c r="C6" s="558" t="s">
        <v>851</v>
      </c>
      <c r="D6" s="559" t="s">
        <v>3</v>
      </c>
      <c r="E6" s="560" t="s">
        <v>4</v>
      </c>
      <c r="F6" s="561" t="s">
        <v>5</v>
      </c>
      <c r="G6" s="561" t="s">
        <v>6</v>
      </c>
      <c r="H6" s="561" t="s">
        <v>7</v>
      </c>
      <c r="I6" s="562" t="s">
        <v>8</v>
      </c>
    </row>
    <row r="7" spans="1:9" ht="27" customHeight="1">
      <c r="A7" s="563" t="s">
        <v>17</v>
      </c>
      <c r="B7" s="564"/>
      <c r="C7" s="564"/>
      <c r="D7" s="565" t="s">
        <v>12</v>
      </c>
      <c r="E7" s="566">
        <f>E8+E9+E10</f>
        <v>262000</v>
      </c>
      <c r="F7" s="567">
        <f>F8+F9+F10</f>
        <v>0</v>
      </c>
      <c r="G7" s="568">
        <f>G8+G9+G10</f>
        <v>106000</v>
      </c>
      <c r="H7" s="568">
        <f>H8+H9+H10</f>
        <v>56000</v>
      </c>
      <c r="I7" s="569">
        <f>I8+I9+I10</f>
        <v>100000</v>
      </c>
    </row>
    <row r="8" spans="1:9" ht="27" customHeight="1">
      <c r="A8" s="570" t="s">
        <v>13</v>
      </c>
      <c r="B8" s="571" t="s">
        <v>860</v>
      </c>
      <c r="C8" s="571" t="s">
        <v>863</v>
      </c>
      <c r="D8" s="572" t="s">
        <v>14</v>
      </c>
      <c r="E8" s="573">
        <v>100000</v>
      </c>
      <c r="F8" s="574"/>
      <c r="G8" s="575">
        <v>0</v>
      </c>
      <c r="H8" s="575"/>
      <c r="I8" s="576">
        <v>100000</v>
      </c>
    </row>
    <row r="9" spans="1:10" ht="27" customHeight="1">
      <c r="A9" s="570" t="s">
        <v>13</v>
      </c>
      <c r="B9" s="571" t="s">
        <v>860</v>
      </c>
      <c r="C9" s="571" t="s">
        <v>863</v>
      </c>
      <c r="D9" s="577" t="s">
        <v>15</v>
      </c>
      <c r="E9" s="578">
        <v>122000</v>
      </c>
      <c r="F9" s="579"/>
      <c r="G9" s="580">
        <v>106000</v>
      </c>
      <c r="H9" s="580">
        <v>16000</v>
      </c>
      <c r="I9" s="581"/>
      <c r="J9" s="549"/>
    </row>
    <row r="10" spans="1:10" ht="27" customHeight="1">
      <c r="A10" s="570" t="s">
        <v>13</v>
      </c>
      <c r="B10" s="571" t="s">
        <v>860</v>
      </c>
      <c r="C10" s="571" t="s">
        <v>863</v>
      </c>
      <c r="D10" s="577" t="s">
        <v>16</v>
      </c>
      <c r="E10" s="578">
        <v>40000</v>
      </c>
      <c r="F10" s="579"/>
      <c r="G10" s="580"/>
      <c r="H10" s="580">
        <v>40000</v>
      </c>
      <c r="I10" s="581"/>
      <c r="J10" s="549"/>
    </row>
    <row r="11" spans="1:9" ht="27" customHeight="1">
      <c r="A11" s="563" t="s">
        <v>17</v>
      </c>
      <c r="B11" s="564"/>
      <c r="C11" s="564"/>
      <c r="D11" s="582" t="s">
        <v>18</v>
      </c>
      <c r="E11" s="583">
        <f>SUM(E12:E18)</f>
        <v>1663000</v>
      </c>
      <c r="F11" s="584">
        <f>SUM(F12:F18)</f>
        <v>432120</v>
      </c>
      <c r="G11" s="585">
        <f>SUM(G12:G18)</f>
        <v>582000</v>
      </c>
      <c r="H11" s="585">
        <f>SUM(H12:H18)</f>
        <v>393880</v>
      </c>
      <c r="I11" s="586">
        <f>SUM(I12:I18)</f>
        <v>255000</v>
      </c>
    </row>
    <row r="12" spans="1:17" s="548" customFormat="1" ht="27" customHeight="1">
      <c r="A12" s="570" t="s">
        <v>19</v>
      </c>
      <c r="B12" s="571" t="s">
        <v>861</v>
      </c>
      <c r="C12" s="571" t="s">
        <v>863</v>
      </c>
      <c r="D12" s="572" t="s">
        <v>854</v>
      </c>
      <c r="E12" s="573">
        <v>61120</v>
      </c>
      <c r="F12" s="587">
        <v>61120</v>
      </c>
      <c r="G12" s="575"/>
      <c r="H12" s="575"/>
      <c r="I12" s="576"/>
      <c r="Q12" s="588"/>
    </row>
    <row r="13" spans="1:10" ht="27" customHeight="1">
      <c r="A13" s="570" t="s">
        <v>20</v>
      </c>
      <c r="B13" s="571" t="s">
        <v>861</v>
      </c>
      <c r="C13" s="571" t="s">
        <v>863</v>
      </c>
      <c r="D13" s="577" t="s">
        <v>21</v>
      </c>
      <c r="E13" s="589">
        <v>100000</v>
      </c>
      <c r="F13" s="587">
        <v>20000</v>
      </c>
      <c r="G13" s="575">
        <v>30000</v>
      </c>
      <c r="H13" s="575">
        <v>20000</v>
      </c>
      <c r="I13" s="590">
        <v>30000</v>
      </c>
      <c r="J13" s="549"/>
    </row>
    <row r="14" spans="1:10" ht="27" customHeight="1">
      <c r="A14" s="570" t="s">
        <v>22</v>
      </c>
      <c r="B14" s="571" t="s">
        <v>861</v>
      </c>
      <c r="C14" s="571" t="s">
        <v>863</v>
      </c>
      <c r="D14" s="577" t="s">
        <v>23</v>
      </c>
      <c r="E14" s="589">
        <v>50000</v>
      </c>
      <c r="F14" s="587"/>
      <c r="G14" s="580">
        <v>15000</v>
      </c>
      <c r="H14" s="575">
        <v>15000</v>
      </c>
      <c r="I14" s="590">
        <v>20000</v>
      </c>
      <c r="J14" s="549"/>
    </row>
    <row r="15" spans="1:10" ht="48.75" customHeight="1">
      <c r="A15" s="570" t="s">
        <v>24</v>
      </c>
      <c r="B15" s="571" t="s">
        <v>861</v>
      </c>
      <c r="C15" s="571" t="s">
        <v>863</v>
      </c>
      <c r="D15" s="577" t="s">
        <v>25</v>
      </c>
      <c r="E15" s="589">
        <v>188880</v>
      </c>
      <c r="F15" s="587">
        <v>48000</v>
      </c>
      <c r="G15" s="580">
        <v>45000</v>
      </c>
      <c r="H15" s="575">
        <v>55880</v>
      </c>
      <c r="I15" s="590">
        <v>40000</v>
      </c>
      <c r="J15" s="549"/>
    </row>
    <row r="16" spans="1:9" ht="27" customHeight="1">
      <c r="A16" s="570" t="s">
        <v>26</v>
      </c>
      <c r="B16" s="571" t="s">
        <v>861</v>
      </c>
      <c r="C16" s="571" t="s">
        <v>863</v>
      </c>
      <c r="D16" s="572" t="s">
        <v>27</v>
      </c>
      <c r="E16" s="573">
        <v>253000</v>
      </c>
      <c r="F16" s="574">
        <v>103000</v>
      </c>
      <c r="G16" s="575">
        <v>52000</v>
      </c>
      <c r="H16" s="575">
        <v>53000</v>
      </c>
      <c r="I16" s="576">
        <f>SUM(E16-F16-G16-H16)</f>
        <v>45000</v>
      </c>
    </row>
    <row r="17" spans="1:9" ht="27" customHeight="1">
      <c r="A17" s="570" t="s">
        <v>28</v>
      </c>
      <c r="B17" s="571" t="s">
        <v>861</v>
      </c>
      <c r="C17" s="571" t="s">
        <v>863</v>
      </c>
      <c r="D17" s="572" t="s">
        <v>29</v>
      </c>
      <c r="E17" s="573">
        <v>700000</v>
      </c>
      <c r="F17" s="574">
        <v>200000</v>
      </c>
      <c r="G17" s="575">
        <v>195000</v>
      </c>
      <c r="H17" s="575">
        <v>185000</v>
      </c>
      <c r="I17" s="576">
        <f>SUM(E17-F17-G17-H17)</f>
        <v>120000</v>
      </c>
    </row>
    <row r="18" spans="1:9" ht="27" customHeight="1">
      <c r="A18" s="570" t="s">
        <v>30</v>
      </c>
      <c r="B18" s="571" t="s">
        <v>861</v>
      </c>
      <c r="C18" s="571" t="s">
        <v>863</v>
      </c>
      <c r="D18" s="572" t="s">
        <v>31</v>
      </c>
      <c r="E18" s="573">
        <v>310000</v>
      </c>
      <c r="F18" s="574"/>
      <c r="G18" s="575">
        <v>245000</v>
      </c>
      <c r="H18" s="575">
        <v>65000</v>
      </c>
      <c r="I18" s="576"/>
    </row>
    <row r="19" spans="1:9" ht="27" customHeight="1">
      <c r="A19" s="563" t="s">
        <v>17</v>
      </c>
      <c r="B19" s="564"/>
      <c r="C19" s="564"/>
      <c r="D19" s="582" t="s">
        <v>32</v>
      </c>
      <c r="E19" s="583">
        <f>SUM(E20:E27)</f>
        <v>22435553.7</v>
      </c>
      <c r="F19" s="583">
        <f>SUM(F20:F27)</f>
        <v>5401019</v>
      </c>
      <c r="G19" s="583">
        <f>SUM(G20:G27)</f>
        <v>5540394</v>
      </c>
      <c r="H19" s="583">
        <f>SUM(H20:H27)</f>
        <v>5716694</v>
      </c>
      <c r="I19" s="583">
        <f>SUM(I20:I27)</f>
        <v>5777446.7</v>
      </c>
    </row>
    <row r="20" spans="1:9" ht="27" customHeight="1">
      <c r="A20" s="570" t="s">
        <v>33</v>
      </c>
      <c r="B20" s="571" t="s">
        <v>861</v>
      </c>
      <c r="C20" s="571" t="s">
        <v>863</v>
      </c>
      <c r="D20" s="572" t="s">
        <v>34</v>
      </c>
      <c r="E20" s="573">
        <v>16097000</v>
      </c>
      <c r="F20" s="574">
        <v>3880000</v>
      </c>
      <c r="G20" s="575">
        <v>4020000</v>
      </c>
      <c r="H20" s="575">
        <v>4098500</v>
      </c>
      <c r="I20" s="576">
        <v>4098500</v>
      </c>
    </row>
    <row r="21" spans="1:9" ht="42" customHeight="1">
      <c r="A21" s="570" t="s">
        <v>35</v>
      </c>
      <c r="B21" s="571" t="s">
        <v>861</v>
      </c>
      <c r="C21" s="571" t="s">
        <v>863</v>
      </c>
      <c r="D21" s="572" t="s">
        <v>36</v>
      </c>
      <c r="E21" s="573">
        <v>2956200</v>
      </c>
      <c r="F21" s="574">
        <v>698400</v>
      </c>
      <c r="G21" s="575">
        <v>723600</v>
      </c>
      <c r="H21" s="575">
        <v>767100</v>
      </c>
      <c r="I21" s="576">
        <v>767100</v>
      </c>
    </row>
    <row r="22" spans="1:9" ht="27" customHeight="1">
      <c r="A22" s="570" t="s">
        <v>37</v>
      </c>
      <c r="B22" s="571" t="s">
        <v>861</v>
      </c>
      <c r="C22" s="571" t="s">
        <v>863</v>
      </c>
      <c r="D22" s="572" t="s">
        <v>38</v>
      </c>
      <c r="E22" s="573">
        <v>274753.7</v>
      </c>
      <c r="F22" s="574">
        <v>160000</v>
      </c>
      <c r="G22" s="575">
        <v>50000</v>
      </c>
      <c r="H22" s="575">
        <v>50000</v>
      </c>
      <c r="I22" s="576">
        <f>E22-F22-G22-H22</f>
        <v>14753.700000000012</v>
      </c>
    </row>
    <row r="23" spans="1:9" ht="37.5" customHeight="1">
      <c r="A23" s="570" t="s">
        <v>39</v>
      </c>
      <c r="B23" s="571" t="s">
        <v>861</v>
      </c>
      <c r="C23" s="571" t="s">
        <v>863</v>
      </c>
      <c r="D23" s="572" t="s">
        <v>40</v>
      </c>
      <c r="E23" s="573">
        <v>671000</v>
      </c>
      <c r="F23" s="574">
        <v>110000</v>
      </c>
      <c r="G23" s="575">
        <v>170000</v>
      </c>
      <c r="H23" s="575">
        <v>195000</v>
      </c>
      <c r="I23" s="576">
        <v>196000</v>
      </c>
    </row>
    <row r="24" spans="1:9" ht="27" customHeight="1">
      <c r="A24" s="570" t="s">
        <v>41</v>
      </c>
      <c r="B24" s="571" t="s">
        <v>861</v>
      </c>
      <c r="C24" s="571" t="s">
        <v>863</v>
      </c>
      <c r="D24" s="572" t="s">
        <v>42</v>
      </c>
      <c r="E24" s="573">
        <v>1318000</v>
      </c>
      <c r="F24" s="574">
        <v>322619</v>
      </c>
      <c r="G24" s="575">
        <v>331794</v>
      </c>
      <c r="H24" s="575">
        <v>331794</v>
      </c>
      <c r="I24" s="576">
        <v>331793</v>
      </c>
    </row>
    <row r="25" spans="1:9" ht="27" customHeight="1">
      <c r="A25" s="570" t="s">
        <v>43</v>
      </c>
      <c r="B25" s="571" t="s">
        <v>861</v>
      </c>
      <c r="C25" s="571" t="s">
        <v>863</v>
      </c>
      <c r="D25" s="572" t="s">
        <v>44</v>
      </c>
      <c r="E25" s="573">
        <v>128600</v>
      </c>
      <c r="F25" s="574">
        <v>20000</v>
      </c>
      <c r="G25" s="575">
        <v>20000</v>
      </c>
      <c r="H25" s="575">
        <v>39300</v>
      </c>
      <c r="I25" s="576">
        <v>49300</v>
      </c>
    </row>
    <row r="26" spans="1:9" ht="27" customHeight="1">
      <c r="A26" s="570" t="s">
        <v>45</v>
      </c>
      <c r="B26" s="571" t="s">
        <v>861</v>
      </c>
      <c r="C26" s="571" t="s">
        <v>863</v>
      </c>
      <c r="D26" s="572" t="s">
        <v>46</v>
      </c>
      <c r="E26" s="573">
        <v>150000</v>
      </c>
      <c r="F26" s="574">
        <v>10000</v>
      </c>
      <c r="G26" s="575">
        <v>15000</v>
      </c>
      <c r="H26" s="575">
        <v>15000</v>
      </c>
      <c r="I26" s="576">
        <v>110000</v>
      </c>
    </row>
    <row r="27" spans="1:9" ht="42.75" customHeight="1">
      <c r="A27" s="570" t="s">
        <v>106</v>
      </c>
      <c r="B27" s="571" t="s">
        <v>861</v>
      </c>
      <c r="C27" s="571" t="s">
        <v>863</v>
      </c>
      <c r="D27" s="572" t="s">
        <v>107</v>
      </c>
      <c r="E27" s="573">
        <v>840000</v>
      </c>
      <c r="F27" s="591">
        <v>200000</v>
      </c>
      <c r="G27" s="592">
        <v>210000</v>
      </c>
      <c r="H27" s="592">
        <v>220000</v>
      </c>
      <c r="I27" s="590">
        <v>210000</v>
      </c>
    </row>
    <row r="28" spans="1:9" ht="27" customHeight="1">
      <c r="A28" s="563" t="s">
        <v>17</v>
      </c>
      <c r="B28" s="564"/>
      <c r="C28" s="564"/>
      <c r="D28" s="582" t="s">
        <v>47</v>
      </c>
      <c r="E28" s="583">
        <f>SUM(E29:E45)</f>
        <v>3366400</v>
      </c>
      <c r="F28" s="583">
        <f>SUM(F29:F45)</f>
        <v>796600</v>
      </c>
      <c r="G28" s="583">
        <f>SUM(G29:G45)</f>
        <v>786600</v>
      </c>
      <c r="H28" s="583">
        <f>SUM(H29:H45)</f>
        <v>1146600</v>
      </c>
      <c r="I28" s="583">
        <f>SUM(I29:I45)</f>
        <v>636600</v>
      </c>
    </row>
    <row r="29" spans="1:17" s="548" customFormat="1" ht="27" customHeight="1">
      <c r="A29" s="570" t="s">
        <v>48</v>
      </c>
      <c r="B29" s="571" t="s">
        <v>861</v>
      </c>
      <c r="C29" s="571" t="s">
        <v>863</v>
      </c>
      <c r="D29" s="572" t="s">
        <v>853</v>
      </c>
      <c r="E29" s="573">
        <v>190000</v>
      </c>
      <c r="F29" s="574">
        <v>190000</v>
      </c>
      <c r="G29" s="575"/>
      <c r="H29" s="575"/>
      <c r="I29" s="576"/>
      <c r="Q29" s="588"/>
    </row>
    <row r="30" spans="1:10" ht="27" customHeight="1">
      <c r="A30" s="570" t="s">
        <v>49</v>
      </c>
      <c r="B30" s="571" t="s">
        <v>861</v>
      </c>
      <c r="C30" s="571" t="s">
        <v>863</v>
      </c>
      <c r="D30" s="577" t="s">
        <v>852</v>
      </c>
      <c r="E30" s="589">
        <v>480000</v>
      </c>
      <c r="F30" s="574">
        <f>E30/4</f>
        <v>120000</v>
      </c>
      <c r="G30" s="575">
        <f>E30/4</f>
        <v>120000</v>
      </c>
      <c r="H30" s="575">
        <f>E30/4</f>
        <v>120000</v>
      </c>
      <c r="I30" s="576">
        <f>E30/4</f>
        <v>120000</v>
      </c>
      <c r="J30" s="549"/>
    </row>
    <row r="31" spans="1:10" ht="27" customHeight="1">
      <c r="A31" s="570" t="s">
        <v>50</v>
      </c>
      <c r="B31" s="571" t="s">
        <v>861</v>
      </c>
      <c r="C31" s="571" t="s">
        <v>863</v>
      </c>
      <c r="D31" s="577" t="s">
        <v>51</v>
      </c>
      <c r="E31" s="589">
        <v>290000</v>
      </c>
      <c r="F31" s="574">
        <f aca="true" t="shared" si="0" ref="F31:F41">E31/4</f>
        <v>72500</v>
      </c>
      <c r="G31" s="575">
        <f aca="true" t="shared" si="1" ref="G31:G41">E31/4</f>
        <v>72500</v>
      </c>
      <c r="H31" s="575">
        <f aca="true" t="shared" si="2" ref="H31:H41">E31/4</f>
        <v>72500</v>
      </c>
      <c r="I31" s="576">
        <f aca="true" t="shared" si="3" ref="I31:I41">E31/4</f>
        <v>72500</v>
      </c>
      <c r="J31" s="549"/>
    </row>
    <row r="32" spans="1:10" ht="27" customHeight="1">
      <c r="A32" s="570" t="s">
        <v>52</v>
      </c>
      <c r="B32" s="571" t="s">
        <v>861</v>
      </c>
      <c r="C32" s="571" t="s">
        <v>863</v>
      </c>
      <c r="D32" s="577" t="s">
        <v>53</v>
      </c>
      <c r="E32" s="589">
        <v>90000</v>
      </c>
      <c r="F32" s="574">
        <f t="shared" si="0"/>
        <v>22500</v>
      </c>
      <c r="G32" s="575">
        <f t="shared" si="1"/>
        <v>22500</v>
      </c>
      <c r="H32" s="575">
        <f t="shared" si="2"/>
        <v>22500</v>
      </c>
      <c r="I32" s="576">
        <f t="shared" si="3"/>
        <v>22500</v>
      </c>
      <c r="J32" s="549"/>
    </row>
    <row r="33" spans="1:17" s="548" customFormat="1" ht="27" customHeight="1">
      <c r="A33" s="570" t="s">
        <v>54</v>
      </c>
      <c r="B33" s="571" t="s">
        <v>861</v>
      </c>
      <c r="C33" s="571" t="s">
        <v>863</v>
      </c>
      <c r="D33" s="572" t="s">
        <v>844</v>
      </c>
      <c r="E33" s="573">
        <v>122753</v>
      </c>
      <c r="F33" s="574">
        <f t="shared" si="0"/>
        <v>30688.25</v>
      </c>
      <c r="G33" s="575">
        <f t="shared" si="1"/>
        <v>30688.25</v>
      </c>
      <c r="H33" s="575">
        <f t="shared" si="2"/>
        <v>30688.25</v>
      </c>
      <c r="I33" s="576">
        <f t="shared" si="3"/>
        <v>30688.25</v>
      </c>
      <c r="Q33" s="588"/>
    </row>
    <row r="34" spans="1:10" ht="27" customHeight="1">
      <c r="A34" s="570" t="s">
        <v>55</v>
      </c>
      <c r="B34" s="571" t="s">
        <v>861</v>
      </c>
      <c r="C34" s="571" t="s">
        <v>863</v>
      </c>
      <c r="D34" s="577" t="s">
        <v>858</v>
      </c>
      <c r="E34" s="589">
        <v>50000</v>
      </c>
      <c r="F34" s="574">
        <f t="shared" si="0"/>
        <v>12500</v>
      </c>
      <c r="G34" s="575">
        <f t="shared" si="1"/>
        <v>12500</v>
      </c>
      <c r="H34" s="575">
        <f t="shared" si="2"/>
        <v>12500</v>
      </c>
      <c r="I34" s="576">
        <f t="shared" si="3"/>
        <v>12500</v>
      </c>
      <c r="J34" s="549"/>
    </row>
    <row r="35" spans="1:10" ht="27" customHeight="1">
      <c r="A35" s="570" t="s">
        <v>56</v>
      </c>
      <c r="B35" s="571" t="s">
        <v>861</v>
      </c>
      <c r="C35" s="571" t="s">
        <v>863</v>
      </c>
      <c r="D35" s="577" t="s">
        <v>57</v>
      </c>
      <c r="E35" s="589">
        <v>50000</v>
      </c>
      <c r="F35" s="574">
        <f t="shared" si="0"/>
        <v>12500</v>
      </c>
      <c r="G35" s="575">
        <f t="shared" si="1"/>
        <v>12500</v>
      </c>
      <c r="H35" s="575">
        <f t="shared" si="2"/>
        <v>12500</v>
      </c>
      <c r="I35" s="576">
        <f t="shared" si="3"/>
        <v>12500</v>
      </c>
      <c r="J35" s="549"/>
    </row>
    <row r="36" spans="1:10" ht="27" customHeight="1">
      <c r="A36" s="570" t="s">
        <v>58</v>
      </c>
      <c r="B36" s="571" t="s">
        <v>861</v>
      </c>
      <c r="C36" s="571" t="s">
        <v>863</v>
      </c>
      <c r="D36" s="577" t="s">
        <v>59</v>
      </c>
      <c r="E36" s="589">
        <v>5000</v>
      </c>
      <c r="F36" s="574">
        <f t="shared" si="0"/>
        <v>1250</v>
      </c>
      <c r="G36" s="575">
        <f t="shared" si="1"/>
        <v>1250</v>
      </c>
      <c r="H36" s="575">
        <f t="shared" si="2"/>
        <v>1250</v>
      </c>
      <c r="I36" s="576">
        <f t="shared" si="3"/>
        <v>1250</v>
      </c>
      <c r="J36" s="549"/>
    </row>
    <row r="37" spans="1:10" ht="27" customHeight="1">
      <c r="A37" s="570" t="s">
        <v>60</v>
      </c>
      <c r="B37" s="571" t="s">
        <v>861</v>
      </c>
      <c r="C37" s="571" t="s">
        <v>863</v>
      </c>
      <c r="D37" s="577" t="s">
        <v>61</v>
      </c>
      <c r="E37" s="589">
        <v>226247</v>
      </c>
      <c r="F37" s="574">
        <f t="shared" si="0"/>
        <v>56561.75</v>
      </c>
      <c r="G37" s="575">
        <f t="shared" si="1"/>
        <v>56561.75</v>
      </c>
      <c r="H37" s="575">
        <f t="shared" si="2"/>
        <v>56561.75</v>
      </c>
      <c r="I37" s="576">
        <f t="shared" si="3"/>
        <v>56561.75</v>
      </c>
      <c r="J37" s="549"/>
    </row>
    <row r="38" spans="1:10" ht="27" customHeight="1">
      <c r="A38" s="570" t="s">
        <v>62</v>
      </c>
      <c r="B38" s="571" t="s">
        <v>861</v>
      </c>
      <c r="C38" s="571" t="s">
        <v>863</v>
      </c>
      <c r="D38" s="577" t="s">
        <v>63</v>
      </c>
      <c r="E38" s="589">
        <v>220000</v>
      </c>
      <c r="F38" s="574">
        <f t="shared" si="0"/>
        <v>55000</v>
      </c>
      <c r="G38" s="575">
        <f t="shared" si="1"/>
        <v>55000</v>
      </c>
      <c r="H38" s="575">
        <f t="shared" si="2"/>
        <v>55000</v>
      </c>
      <c r="I38" s="576">
        <f t="shared" si="3"/>
        <v>55000</v>
      </c>
      <c r="J38" s="549"/>
    </row>
    <row r="39" spans="1:10" ht="27" customHeight="1">
      <c r="A39" s="570" t="s">
        <v>64</v>
      </c>
      <c r="B39" s="571" t="s">
        <v>861</v>
      </c>
      <c r="C39" s="571" t="s">
        <v>863</v>
      </c>
      <c r="D39" s="577" t="s">
        <v>65</v>
      </c>
      <c r="E39" s="589">
        <v>20000</v>
      </c>
      <c r="F39" s="574"/>
      <c r="G39" s="575"/>
      <c r="H39" s="575">
        <v>20000</v>
      </c>
      <c r="I39" s="576"/>
      <c r="J39" s="549"/>
    </row>
    <row r="40" spans="1:17" s="548" customFormat="1" ht="27" customHeight="1">
      <c r="A40" s="570" t="s">
        <v>66</v>
      </c>
      <c r="B40" s="571" t="s">
        <v>861</v>
      </c>
      <c r="C40" s="571" t="s">
        <v>863</v>
      </c>
      <c r="D40" s="572" t="s">
        <v>855</v>
      </c>
      <c r="E40" s="573">
        <v>202400</v>
      </c>
      <c r="F40" s="574">
        <f t="shared" si="0"/>
        <v>50600</v>
      </c>
      <c r="G40" s="575">
        <f t="shared" si="1"/>
        <v>50600</v>
      </c>
      <c r="H40" s="575">
        <f t="shared" si="2"/>
        <v>50600</v>
      </c>
      <c r="I40" s="576">
        <f t="shared" si="3"/>
        <v>50600</v>
      </c>
      <c r="Q40" s="588"/>
    </row>
    <row r="41" spans="1:10" ht="27" customHeight="1">
      <c r="A41" s="570" t="s">
        <v>67</v>
      </c>
      <c r="B41" s="571" t="s">
        <v>861</v>
      </c>
      <c r="C41" s="571" t="s">
        <v>863</v>
      </c>
      <c r="D41" s="577" t="s">
        <v>68</v>
      </c>
      <c r="E41" s="589"/>
      <c r="F41" s="574">
        <f t="shared" si="0"/>
        <v>0</v>
      </c>
      <c r="G41" s="575">
        <f t="shared" si="1"/>
        <v>0</v>
      </c>
      <c r="H41" s="575">
        <f t="shared" si="2"/>
        <v>0</v>
      </c>
      <c r="I41" s="576">
        <f t="shared" si="3"/>
        <v>0</v>
      </c>
      <c r="J41" s="549"/>
    </row>
    <row r="42" spans="1:10" ht="27" customHeight="1">
      <c r="A42" s="570" t="s">
        <v>67</v>
      </c>
      <c r="B42" s="571" t="s">
        <v>861</v>
      </c>
      <c r="C42" s="571" t="s">
        <v>863</v>
      </c>
      <c r="D42" s="577" t="s">
        <v>69</v>
      </c>
      <c r="E42" s="589">
        <v>510000</v>
      </c>
      <c r="F42" s="574">
        <v>127500</v>
      </c>
      <c r="G42" s="575">
        <v>127500</v>
      </c>
      <c r="H42" s="575">
        <v>127500</v>
      </c>
      <c r="I42" s="590">
        <v>127500</v>
      </c>
      <c r="J42" s="549"/>
    </row>
    <row r="43" spans="1:9" ht="27" customHeight="1">
      <c r="A43" s="570" t="s">
        <v>70</v>
      </c>
      <c r="B43" s="571" t="s">
        <v>861</v>
      </c>
      <c r="C43" s="571" t="s">
        <v>863</v>
      </c>
      <c r="D43" s="572" t="s">
        <v>71</v>
      </c>
      <c r="E43" s="573">
        <v>300000</v>
      </c>
      <c r="F43" s="574"/>
      <c r="G43" s="575">
        <v>180000</v>
      </c>
      <c r="H43" s="575">
        <v>120000</v>
      </c>
      <c r="I43" s="576"/>
    </row>
    <row r="44" spans="1:17" s="599" customFormat="1" ht="27" customHeight="1">
      <c r="A44" s="593" t="s">
        <v>112</v>
      </c>
      <c r="B44" s="571" t="s">
        <v>861</v>
      </c>
      <c r="C44" s="571" t="s">
        <v>863</v>
      </c>
      <c r="D44" s="594" t="s">
        <v>113</v>
      </c>
      <c r="E44" s="595">
        <v>360000</v>
      </c>
      <c r="F44" s="596"/>
      <c r="G44" s="597"/>
      <c r="H44" s="597">
        <v>360000</v>
      </c>
      <c r="I44" s="598"/>
      <c r="Q44" s="600"/>
    </row>
    <row r="45" spans="1:9" ht="27" customHeight="1">
      <c r="A45" s="570" t="s">
        <v>72</v>
      </c>
      <c r="B45" s="571" t="s">
        <v>861</v>
      </c>
      <c r="C45" s="571" t="s">
        <v>863</v>
      </c>
      <c r="D45" s="572" t="s">
        <v>73</v>
      </c>
      <c r="E45" s="573">
        <v>250000</v>
      </c>
      <c r="F45" s="574">
        <v>45000</v>
      </c>
      <c r="G45" s="575">
        <v>45000</v>
      </c>
      <c r="H45" s="575">
        <v>85000</v>
      </c>
      <c r="I45" s="576">
        <v>75000</v>
      </c>
    </row>
    <row r="46" spans="1:17" s="599" customFormat="1" ht="27" customHeight="1">
      <c r="A46" s="563" t="s">
        <v>17</v>
      </c>
      <c r="B46" s="564"/>
      <c r="C46" s="564"/>
      <c r="D46" s="582" t="s">
        <v>74</v>
      </c>
      <c r="E46" s="583">
        <f>SUM(E47:E72)</f>
        <v>4504006.3</v>
      </c>
      <c r="F46" s="583">
        <f>SUM(F47:F72)</f>
        <v>1197166.3</v>
      </c>
      <c r="G46" s="583">
        <f>SUM(G47:G72)</f>
        <v>1107420</v>
      </c>
      <c r="H46" s="583">
        <f>SUM(H47:H72)</f>
        <v>934900</v>
      </c>
      <c r="I46" s="583">
        <f>SUM(I47:I72)</f>
        <v>1264520</v>
      </c>
      <c r="J46" s="601"/>
      <c r="Q46" s="600"/>
    </row>
    <row r="47" spans="1:9" ht="27" customHeight="1">
      <c r="A47" s="570" t="s">
        <v>75</v>
      </c>
      <c r="B47" s="571" t="s">
        <v>861</v>
      </c>
      <c r="C47" s="571" t="s">
        <v>863</v>
      </c>
      <c r="D47" s="572" t="s">
        <v>76</v>
      </c>
      <c r="E47" s="573">
        <v>240000</v>
      </c>
      <c r="F47" s="602"/>
      <c r="G47" s="592">
        <v>120000</v>
      </c>
      <c r="H47" s="592"/>
      <c r="I47" s="590">
        <v>120000</v>
      </c>
    </row>
    <row r="48" spans="1:9" ht="27" customHeight="1">
      <c r="A48" s="570" t="s">
        <v>77</v>
      </c>
      <c r="B48" s="571" t="s">
        <v>861</v>
      </c>
      <c r="C48" s="571" t="s">
        <v>863</v>
      </c>
      <c r="D48" s="572" t="s">
        <v>78</v>
      </c>
      <c r="E48" s="573">
        <v>645000</v>
      </c>
      <c r="F48" s="591">
        <v>220000</v>
      </c>
      <c r="G48" s="592">
        <v>130000</v>
      </c>
      <c r="H48" s="592">
        <v>150000</v>
      </c>
      <c r="I48" s="590">
        <v>145000</v>
      </c>
    </row>
    <row r="49" spans="1:9" ht="27" customHeight="1">
      <c r="A49" s="570" t="s">
        <v>79</v>
      </c>
      <c r="B49" s="571" t="s">
        <v>861</v>
      </c>
      <c r="C49" s="571" t="s">
        <v>863</v>
      </c>
      <c r="D49" s="572" t="s">
        <v>80</v>
      </c>
      <c r="E49" s="573">
        <v>52000</v>
      </c>
      <c r="F49" s="602">
        <v>13000</v>
      </c>
      <c r="G49" s="592">
        <v>13000</v>
      </c>
      <c r="H49" s="592">
        <v>13000</v>
      </c>
      <c r="I49" s="590">
        <v>13000</v>
      </c>
    </row>
    <row r="50" spans="1:9" ht="27" customHeight="1">
      <c r="A50" s="570" t="s">
        <v>70</v>
      </c>
      <c r="B50" s="571" t="s">
        <v>861</v>
      </c>
      <c r="C50" s="571" t="s">
        <v>863</v>
      </c>
      <c r="D50" s="572" t="s">
        <v>81</v>
      </c>
      <c r="E50" s="603">
        <v>119200</v>
      </c>
      <c r="F50" s="602">
        <v>29800</v>
      </c>
      <c r="G50" s="602">
        <v>29800</v>
      </c>
      <c r="H50" s="602">
        <v>29800</v>
      </c>
      <c r="I50" s="604">
        <v>29800</v>
      </c>
    </row>
    <row r="51" spans="1:10" ht="27" customHeight="1">
      <c r="A51" s="570" t="s">
        <v>70</v>
      </c>
      <c r="B51" s="571" t="s">
        <v>861</v>
      </c>
      <c r="C51" s="571" t="s">
        <v>863</v>
      </c>
      <c r="D51" s="577" t="s">
        <v>82</v>
      </c>
      <c r="E51" s="605">
        <v>166800</v>
      </c>
      <c r="F51" s="602">
        <v>41700</v>
      </c>
      <c r="G51" s="602">
        <v>41700</v>
      </c>
      <c r="H51" s="602">
        <v>41700</v>
      </c>
      <c r="I51" s="604">
        <v>41700</v>
      </c>
      <c r="J51" s="549"/>
    </row>
    <row r="52" spans="1:10" ht="27" customHeight="1">
      <c r="A52" s="570" t="s">
        <v>70</v>
      </c>
      <c r="B52" s="571" t="s">
        <v>861</v>
      </c>
      <c r="C52" s="571" t="s">
        <v>863</v>
      </c>
      <c r="D52" s="577" t="s">
        <v>83</v>
      </c>
      <c r="E52" s="606">
        <v>254480</v>
      </c>
      <c r="F52" s="602">
        <f>E52/4</f>
        <v>63620</v>
      </c>
      <c r="G52" s="592">
        <f>E52/4</f>
        <v>63620</v>
      </c>
      <c r="H52" s="592">
        <f>E52/4</f>
        <v>63620</v>
      </c>
      <c r="I52" s="590">
        <v>63620</v>
      </c>
      <c r="J52" s="549"/>
    </row>
    <row r="53" spans="1:9" ht="27" customHeight="1">
      <c r="A53" s="570" t="s">
        <v>84</v>
      </c>
      <c r="B53" s="571" t="s">
        <v>861</v>
      </c>
      <c r="C53" s="571" t="s">
        <v>863</v>
      </c>
      <c r="D53" s="572" t="s">
        <v>85</v>
      </c>
      <c r="E53" s="573">
        <v>135800</v>
      </c>
      <c r="F53" s="602">
        <v>64900</v>
      </c>
      <c r="G53" s="592"/>
      <c r="H53" s="592"/>
      <c r="I53" s="590">
        <v>70900</v>
      </c>
    </row>
    <row r="54" spans="1:17" s="601" customFormat="1" ht="27" customHeight="1">
      <c r="A54" s="570" t="s">
        <v>86</v>
      </c>
      <c r="B54" s="571" t="s">
        <v>861</v>
      </c>
      <c r="C54" s="571" t="s">
        <v>863</v>
      </c>
      <c r="D54" s="572" t="s">
        <v>856</v>
      </c>
      <c r="E54" s="573">
        <v>92500</v>
      </c>
      <c r="F54" s="602">
        <v>20000</v>
      </c>
      <c r="G54" s="592">
        <v>20000</v>
      </c>
      <c r="H54" s="592">
        <v>20000</v>
      </c>
      <c r="I54" s="590">
        <v>32500</v>
      </c>
      <c r="Q54" s="607"/>
    </row>
    <row r="55" spans="1:17" s="601" customFormat="1" ht="27" customHeight="1">
      <c r="A55" s="570" t="s">
        <v>87</v>
      </c>
      <c r="B55" s="571" t="s">
        <v>861</v>
      </c>
      <c r="C55" s="571" t="s">
        <v>863</v>
      </c>
      <c r="D55" s="577" t="s">
        <v>88</v>
      </c>
      <c r="E55" s="589">
        <v>30000</v>
      </c>
      <c r="F55" s="602"/>
      <c r="G55" s="592"/>
      <c r="H55" s="592">
        <v>15000</v>
      </c>
      <c r="I55" s="590">
        <v>15000</v>
      </c>
      <c r="Q55" s="607"/>
    </row>
    <row r="56" spans="1:17" s="601" customFormat="1" ht="21" customHeight="1">
      <c r="A56" s="570" t="s">
        <v>87</v>
      </c>
      <c r="B56" s="571" t="s">
        <v>861</v>
      </c>
      <c r="C56" s="571" t="s">
        <v>863</v>
      </c>
      <c r="D56" s="577" t="s">
        <v>89</v>
      </c>
      <c r="E56" s="589">
        <v>40000</v>
      </c>
      <c r="F56" s="602"/>
      <c r="G56" s="592">
        <v>10000</v>
      </c>
      <c r="H56" s="592">
        <v>10000</v>
      </c>
      <c r="I56" s="590">
        <v>20000</v>
      </c>
      <c r="Q56" s="607"/>
    </row>
    <row r="57" spans="1:17" s="601" customFormat="1" ht="18.75" customHeight="1">
      <c r="A57" s="570" t="s">
        <v>90</v>
      </c>
      <c r="B57" s="571" t="s">
        <v>861</v>
      </c>
      <c r="C57" s="571" t="s">
        <v>863</v>
      </c>
      <c r="D57" s="577" t="s">
        <v>91</v>
      </c>
      <c r="E57" s="589">
        <v>98000</v>
      </c>
      <c r="F57" s="602">
        <f>E57/4</f>
        <v>24500</v>
      </c>
      <c r="G57" s="592">
        <f>E57/4</f>
        <v>24500</v>
      </c>
      <c r="H57" s="592">
        <f>E57/4</f>
        <v>24500</v>
      </c>
      <c r="I57" s="590">
        <f>E57/4</f>
        <v>24500</v>
      </c>
      <c r="Q57" s="607"/>
    </row>
    <row r="58" spans="1:17" s="601" customFormat="1" ht="57.75" customHeight="1">
      <c r="A58" s="570" t="s">
        <v>87</v>
      </c>
      <c r="B58" s="571" t="s">
        <v>861</v>
      </c>
      <c r="C58" s="571" t="s">
        <v>863</v>
      </c>
      <c r="D58" s="577" t="s">
        <v>92</v>
      </c>
      <c r="E58" s="589">
        <v>372500</v>
      </c>
      <c r="F58" s="602"/>
      <c r="G58" s="592">
        <v>100000</v>
      </c>
      <c r="H58" s="592">
        <v>100000</v>
      </c>
      <c r="I58" s="590">
        <v>172500</v>
      </c>
      <c r="Q58" s="607"/>
    </row>
    <row r="59" spans="1:17" s="548" customFormat="1" ht="21" customHeight="1">
      <c r="A59" s="570" t="s">
        <v>93</v>
      </c>
      <c r="B59" s="571" t="s">
        <v>861</v>
      </c>
      <c r="C59" s="571" t="s">
        <v>863</v>
      </c>
      <c r="D59" s="572" t="s">
        <v>845</v>
      </c>
      <c r="E59" s="573">
        <v>65000</v>
      </c>
      <c r="F59" s="602">
        <v>65000</v>
      </c>
      <c r="G59" s="592"/>
      <c r="H59" s="592"/>
      <c r="I59" s="590"/>
      <c r="Q59" s="588"/>
    </row>
    <row r="60" spans="1:17" s="548" customFormat="1" ht="20.25" customHeight="1">
      <c r="A60" s="570" t="s">
        <v>94</v>
      </c>
      <c r="B60" s="571" t="s">
        <v>861</v>
      </c>
      <c r="C60" s="571" t="s">
        <v>863</v>
      </c>
      <c r="D60" s="577" t="s">
        <v>95</v>
      </c>
      <c r="E60" s="589">
        <v>90000</v>
      </c>
      <c r="F60" s="602">
        <v>30000</v>
      </c>
      <c r="G60" s="592">
        <v>10000</v>
      </c>
      <c r="H60" s="592">
        <v>10000</v>
      </c>
      <c r="I60" s="590">
        <v>40000</v>
      </c>
      <c r="Q60" s="588"/>
    </row>
    <row r="61" spans="1:17" s="548" customFormat="1" ht="24.75" customHeight="1">
      <c r="A61" s="570" t="s">
        <v>96</v>
      </c>
      <c r="B61" s="571" t="s">
        <v>861</v>
      </c>
      <c r="C61" s="571" t="s">
        <v>863</v>
      </c>
      <c r="D61" s="577" t="s">
        <v>97</v>
      </c>
      <c r="E61" s="589">
        <v>85000</v>
      </c>
      <c r="F61" s="602">
        <v>25000</v>
      </c>
      <c r="G61" s="592">
        <v>10000</v>
      </c>
      <c r="H61" s="592">
        <v>10000</v>
      </c>
      <c r="I61" s="590">
        <v>40000</v>
      </c>
      <c r="Q61" s="588"/>
    </row>
    <row r="62" spans="1:9" ht="27" customHeight="1">
      <c r="A62" s="570" t="s">
        <v>98</v>
      </c>
      <c r="B62" s="571" t="s">
        <v>861</v>
      </c>
      <c r="C62" s="571" t="s">
        <v>863</v>
      </c>
      <c r="D62" s="572" t="s">
        <v>99</v>
      </c>
      <c r="E62" s="573">
        <v>450000</v>
      </c>
      <c r="F62" s="602">
        <v>250000</v>
      </c>
      <c r="G62" s="592"/>
      <c r="H62" s="592">
        <v>200000</v>
      </c>
      <c r="I62" s="590"/>
    </row>
    <row r="63" spans="1:9" ht="27" customHeight="1">
      <c r="A63" s="570" t="s">
        <v>100</v>
      </c>
      <c r="B63" s="571" t="s">
        <v>861</v>
      </c>
      <c r="C63" s="571" t="s">
        <v>863</v>
      </c>
      <c r="D63" s="572" t="s">
        <v>101</v>
      </c>
      <c r="E63" s="573">
        <v>100000</v>
      </c>
      <c r="F63" s="602">
        <v>16000</v>
      </c>
      <c r="G63" s="592">
        <v>25000</v>
      </c>
      <c r="H63" s="592">
        <v>29000</v>
      </c>
      <c r="I63" s="590">
        <v>30000</v>
      </c>
    </row>
    <row r="64" spans="1:9" ht="27" customHeight="1">
      <c r="A64" s="570" t="s">
        <v>102</v>
      </c>
      <c r="B64" s="571" t="s">
        <v>861</v>
      </c>
      <c r="C64" s="571" t="s">
        <v>863</v>
      </c>
      <c r="D64" s="572" t="s">
        <v>103</v>
      </c>
      <c r="E64" s="573">
        <v>380000</v>
      </c>
      <c r="F64" s="602">
        <v>10000</v>
      </c>
      <c r="G64" s="592">
        <v>70000</v>
      </c>
      <c r="H64" s="592">
        <v>100000</v>
      </c>
      <c r="I64" s="590">
        <v>200000</v>
      </c>
    </row>
    <row r="65" spans="1:9" ht="46.5" customHeight="1">
      <c r="A65" s="608" t="s">
        <v>104</v>
      </c>
      <c r="B65" s="571" t="s">
        <v>861</v>
      </c>
      <c r="C65" s="571" t="s">
        <v>863</v>
      </c>
      <c r="D65" s="609" t="s">
        <v>105</v>
      </c>
      <c r="E65" s="610">
        <v>39800</v>
      </c>
      <c r="F65" s="611"/>
      <c r="G65" s="612">
        <v>39800</v>
      </c>
      <c r="H65" s="592"/>
      <c r="I65" s="590"/>
    </row>
    <row r="66" spans="1:17" s="599" customFormat="1" ht="27" customHeight="1">
      <c r="A66" s="570" t="s">
        <v>108</v>
      </c>
      <c r="B66" s="571" t="s">
        <v>861</v>
      </c>
      <c r="C66" s="571" t="s">
        <v>863</v>
      </c>
      <c r="D66" s="572" t="s">
        <v>109</v>
      </c>
      <c r="E66" s="573">
        <v>213000</v>
      </c>
      <c r="F66" s="602">
        <v>213000</v>
      </c>
      <c r="G66" s="592"/>
      <c r="H66" s="592"/>
      <c r="I66" s="590"/>
      <c r="J66" s="601"/>
      <c r="Q66" s="600"/>
    </row>
    <row r="67" spans="1:17" s="599" customFormat="1" ht="27" customHeight="1">
      <c r="A67" s="570" t="s">
        <v>110</v>
      </c>
      <c r="B67" s="571" t="s">
        <v>861</v>
      </c>
      <c r="C67" s="571" t="s">
        <v>863</v>
      </c>
      <c r="D67" s="572" t="s">
        <v>111</v>
      </c>
      <c r="E67" s="573">
        <v>20000</v>
      </c>
      <c r="F67" s="602"/>
      <c r="G67" s="592"/>
      <c r="H67" s="592">
        <v>20000</v>
      </c>
      <c r="I67" s="590"/>
      <c r="J67" s="601"/>
      <c r="Q67" s="600"/>
    </row>
    <row r="68" spans="1:17" s="599" customFormat="1" ht="27" customHeight="1">
      <c r="A68" s="570" t="s">
        <v>114</v>
      </c>
      <c r="B68" s="571" t="s">
        <v>861</v>
      </c>
      <c r="C68" s="571" t="s">
        <v>863</v>
      </c>
      <c r="D68" s="572" t="s">
        <v>115</v>
      </c>
      <c r="E68" s="573">
        <v>378000</v>
      </c>
      <c r="F68" s="554"/>
      <c r="G68" s="592">
        <v>378000</v>
      </c>
      <c r="H68" s="592"/>
      <c r="I68" s="590"/>
      <c r="J68" s="601"/>
      <c r="Q68" s="600"/>
    </row>
    <row r="69" spans="1:17" s="599" customFormat="1" ht="27" customHeight="1">
      <c r="A69" s="570" t="s">
        <v>116</v>
      </c>
      <c r="B69" s="571" t="s">
        <v>861</v>
      </c>
      <c r="C69" s="571" t="s">
        <v>863</v>
      </c>
      <c r="D69" s="572" t="s">
        <v>117</v>
      </c>
      <c r="E69" s="573">
        <v>93280</v>
      </c>
      <c r="F69" s="613"/>
      <c r="G69" s="592"/>
      <c r="H69" s="592">
        <v>93280</v>
      </c>
      <c r="I69" s="590"/>
      <c r="J69" s="601"/>
      <c r="Q69" s="600"/>
    </row>
    <row r="70" spans="1:9" ht="49.5" customHeight="1">
      <c r="A70" s="570"/>
      <c r="B70" s="571" t="s">
        <v>861</v>
      </c>
      <c r="C70" s="571" t="s">
        <v>863</v>
      </c>
      <c r="D70" s="572" t="s">
        <v>206</v>
      </c>
      <c r="E70" s="573">
        <v>110646.3</v>
      </c>
      <c r="F70" s="587">
        <v>110646.3</v>
      </c>
      <c r="G70" s="575"/>
      <c r="H70" s="575"/>
      <c r="I70" s="576"/>
    </row>
    <row r="71" spans="1:17" s="599" customFormat="1" ht="27" customHeight="1">
      <c r="A71" s="570" t="s">
        <v>118</v>
      </c>
      <c r="B71" s="571" t="s">
        <v>861</v>
      </c>
      <c r="C71" s="571" t="s">
        <v>863</v>
      </c>
      <c r="D71" s="572" t="s">
        <v>119</v>
      </c>
      <c r="E71" s="573">
        <v>33000</v>
      </c>
      <c r="F71" s="602"/>
      <c r="G71" s="592">
        <v>22000</v>
      </c>
      <c r="H71" s="592">
        <v>5000</v>
      </c>
      <c r="I71" s="590">
        <v>6000</v>
      </c>
      <c r="J71" s="601"/>
      <c r="Q71" s="600"/>
    </row>
    <row r="72" spans="1:9" ht="27" customHeight="1" thickBot="1">
      <c r="A72" s="608" t="s">
        <v>120</v>
      </c>
      <c r="B72" s="571" t="s">
        <v>861</v>
      </c>
      <c r="C72" s="571" t="s">
        <v>863</v>
      </c>
      <c r="D72" s="609" t="s">
        <v>121</v>
      </c>
      <c r="E72" s="610">
        <f>F72+G72+H72+I72</f>
        <v>200000</v>
      </c>
      <c r="F72" s="614">
        <v>0</v>
      </c>
      <c r="G72" s="612">
        <v>0</v>
      </c>
      <c r="H72" s="612">
        <v>0</v>
      </c>
      <c r="I72" s="615">
        <v>200000</v>
      </c>
    </row>
    <row r="73" spans="1:9" ht="27" customHeight="1" thickBot="1">
      <c r="A73" s="616"/>
      <c r="B73" s="617"/>
      <c r="C73" s="618"/>
      <c r="D73" s="619" t="s">
        <v>122</v>
      </c>
      <c r="E73" s="620">
        <f>E46+E28+E19+E11+E7</f>
        <v>32230960</v>
      </c>
      <c r="F73" s="621">
        <f>F46+F28+F19+F11+F7</f>
        <v>7826905.3</v>
      </c>
      <c r="G73" s="622">
        <f>G46+G28+G19+G11+G7</f>
        <v>8122414</v>
      </c>
      <c r="H73" s="622">
        <f>H46+H28+H19+H11+H7</f>
        <v>8248074</v>
      </c>
      <c r="I73" s="623">
        <f>I46+I28+I19+I11+I7</f>
        <v>8033566.7</v>
      </c>
    </row>
    <row r="74" spans="1:9" ht="44.25" customHeight="1">
      <c r="A74" s="910"/>
      <c r="B74" s="910"/>
      <c r="C74" s="910"/>
      <c r="D74" s="910"/>
      <c r="E74" s="910"/>
      <c r="F74" s="910"/>
      <c r="G74" s="910"/>
      <c r="H74" s="910"/>
      <c r="I74" s="910"/>
    </row>
    <row r="75" spans="1:9" ht="1.5" customHeight="1" thickBot="1">
      <c r="A75" s="911"/>
      <c r="B75" s="911"/>
      <c r="C75" s="911"/>
      <c r="D75" s="911"/>
      <c r="E75" s="911"/>
      <c r="F75" s="911"/>
      <c r="G75" s="911"/>
      <c r="H75" s="911"/>
      <c r="I75" s="911"/>
    </row>
    <row r="76" spans="1:9" ht="43.5" customHeight="1" thickBot="1">
      <c r="A76" s="624" t="s">
        <v>123</v>
      </c>
      <c r="B76" s="625"/>
      <c r="C76" s="626"/>
      <c r="D76" s="627" t="s">
        <v>124</v>
      </c>
      <c r="E76" s="628" t="s">
        <v>4</v>
      </c>
      <c r="F76" s="629" t="s">
        <v>5</v>
      </c>
      <c r="G76" s="630" t="s">
        <v>6</v>
      </c>
      <c r="H76" s="630" t="s">
        <v>7</v>
      </c>
      <c r="I76" s="631" t="s">
        <v>8</v>
      </c>
    </row>
    <row r="77" spans="1:9" ht="38.25" customHeight="1">
      <c r="A77" s="632" t="s">
        <v>857</v>
      </c>
      <c r="B77" s="633" t="s">
        <v>860</v>
      </c>
      <c r="C77" s="634" t="s">
        <v>123</v>
      </c>
      <c r="D77" s="635" t="s">
        <v>126</v>
      </c>
      <c r="E77" s="636">
        <v>2280000</v>
      </c>
      <c r="F77" s="637"/>
      <c r="G77" s="638"/>
      <c r="H77" s="638">
        <v>2280000</v>
      </c>
      <c r="I77" s="639"/>
    </row>
    <row r="78" spans="1:15" ht="38.25" customHeight="1">
      <c r="A78" s="570" t="s">
        <v>127</v>
      </c>
      <c r="B78" s="571" t="s">
        <v>861</v>
      </c>
      <c r="C78" s="640" t="s">
        <v>123</v>
      </c>
      <c r="D78" s="572" t="s">
        <v>128</v>
      </c>
      <c r="E78" s="573">
        <v>60000</v>
      </c>
      <c r="F78" s="602"/>
      <c r="G78" s="592"/>
      <c r="H78" s="592">
        <v>60000</v>
      </c>
      <c r="I78" s="590"/>
      <c r="O78" s="550"/>
    </row>
    <row r="79" spans="1:9" ht="38.25" customHeight="1">
      <c r="A79" s="570" t="s">
        <v>129</v>
      </c>
      <c r="B79" s="571" t="s">
        <v>861</v>
      </c>
      <c r="C79" s="640" t="s">
        <v>123</v>
      </c>
      <c r="D79" s="572" t="s">
        <v>130</v>
      </c>
      <c r="E79" s="573">
        <v>50000</v>
      </c>
      <c r="F79" s="602"/>
      <c r="G79" s="592">
        <v>20000</v>
      </c>
      <c r="H79" s="592"/>
      <c r="I79" s="590">
        <v>30000</v>
      </c>
    </row>
    <row r="80" spans="1:9" ht="38.25" customHeight="1">
      <c r="A80" s="570" t="s">
        <v>131</v>
      </c>
      <c r="B80" s="571" t="s">
        <v>861</v>
      </c>
      <c r="C80" s="640" t="s">
        <v>123</v>
      </c>
      <c r="D80" s="572" t="s">
        <v>132</v>
      </c>
      <c r="E80" s="573">
        <v>40000</v>
      </c>
      <c r="F80" s="602"/>
      <c r="G80" s="592">
        <v>15000</v>
      </c>
      <c r="H80" s="592"/>
      <c r="I80" s="590">
        <v>25000</v>
      </c>
    </row>
    <row r="81" spans="1:17" s="599" customFormat="1" ht="38.25" customHeight="1">
      <c r="A81" s="570" t="s">
        <v>133</v>
      </c>
      <c r="B81" s="571" t="s">
        <v>861</v>
      </c>
      <c r="C81" s="640" t="s">
        <v>123</v>
      </c>
      <c r="D81" s="572" t="s">
        <v>134</v>
      </c>
      <c r="E81" s="573">
        <v>500000</v>
      </c>
      <c r="F81" s="602"/>
      <c r="G81" s="592">
        <v>500000</v>
      </c>
      <c r="H81" s="592"/>
      <c r="I81" s="590"/>
      <c r="J81" s="601"/>
      <c r="Q81" s="600"/>
    </row>
    <row r="82" spans="1:17" s="599" customFormat="1" ht="38.25" customHeight="1">
      <c r="A82" s="570" t="s">
        <v>131</v>
      </c>
      <c r="B82" s="571" t="s">
        <v>861</v>
      </c>
      <c r="C82" s="640" t="s">
        <v>123</v>
      </c>
      <c r="D82" s="572" t="s">
        <v>135</v>
      </c>
      <c r="E82" s="573">
        <v>100000</v>
      </c>
      <c r="F82" s="602"/>
      <c r="G82" s="592"/>
      <c r="H82" s="592">
        <v>50000</v>
      </c>
      <c r="I82" s="590">
        <v>50000</v>
      </c>
      <c r="J82" s="601"/>
      <c r="Q82" s="600"/>
    </row>
    <row r="83" spans="1:17" s="599" customFormat="1" ht="38.25" customHeight="1">
      <c r="A83" s="570" t="s">
        <v>857</v>
      </c>
      <c r="B83" s="571" t="s">
        <v>860</v>
      </c>
      <c r="C83" s="640" t="s">
        <v>123</v>
      </c>
      <c r="D83" s="572" t="s">
        <v>136</v>
      </c>
      <c r="E83" s="573">
        <v>100000</v>
      </c>
      <c r="F83" s="602"/>
      <c r="G83" s="592"/>
      <c r="H83" s="592">
        <v>100000</v>
      </c>
      <c r="I83" s="590"/>
      <c r="J83" s="601"/>
      <c r="Q83" s="600"/>
    </row>
    <row r="84" spans="1:17" s="599" customFormat="1" ht="44.25" customHeight="1">
      <c r="A84" s="570" t="s">
        <v>137</v>
      </c>
      <c r="B84" s="571" t="s">
        <v>861</v>
      </c>
      <c r="C84" s="640" t="s">
        <v>123</v>
      </c>
      <c r="D84" s="572" t="s">
        <v>138</v>
      </c>
      <c r="E84" s="573">
        <v>30000</v>
      </c>
      <c r="F84" s="602"/>
      <c r="G84" s="592"/>
      <c r="H84" s="592">
        <v>30000</v>
      </c>
      <c r="I84" s="590"/>
      <c r="J84" s="601"/>
      <c r="Q84" s="600"/>
    </row>
    <row r="85" spans="1:17" s="599" customFormat="1" ht="50.25" customHeight="1" thickBot="1">
      <c r="A85" s="608" t="s">
        <v>104</v>
      </c>
      <c r="B85" s="641" t="s">
        <v>861</v>
      </c>
      <c r="C85" s="642" t="s">
        <v>123</v>
      </c>
      <c r="D85" s="609" t="s">
        <v>139</v>
      </c>
      <c r="E85" s="610">
        <v>700000</v>
      </c>
      <c r="F85" s="614"/>
      <c r="G85" s="612"/>
      <c r="H85" s="612">
        <v>700000</v>
      </c>
      <c r="I85" s="615"/>
      <c r="J85" s="601"/>
      <c r="K85" s="600"/>
      <c r="Q85" s="600"/>
    </row>
    <row r="86" spans="1:17" s="599" customFormat="1" ht="19.5" customHeight="1" thickBot="1">
      <c r="A86" s="616"/>
      <c r="B86" s="617"/>
      <c r="C86" s="617"/>
      <c r="D86" s="619" t="s">
        <v>140</v>
      </c>
      <c r="E86" s="620">
        <f>SUM(E77:E85)</f>
        <v>3860000</v>
      </c>
      <c r="F86" s="621">
        <f>SUM(F77:F85)</f>
        <v>0</v>
      </c>
      <c r="G86" s="622">
        <f>SUM(G77:G85)</f>
        <v>535000</v>
      </c>
      <c r="H86" s="643">
        <f>SUM(H77:H85)</f>
        <v>3220000</v>
      </c>
      <c r="I86" s="620">
        <f>SUM(I77:I85)</f>
        <v>105000</v>
      </c>
      <c r="J86" s="601"/>
      <c r="Q86" s="600"/>
    </row>
    <row r="87" spans="1:9" ht="21" thickBot="1">
      <c r="A87" s="912"/>
      <c r="B87" s="912"/>
      <c r="C87" s="912"/>
      <c r="D87" s="912"/>
      <c r="E87" s="912"/>
      <c r="F87" s="912"/>
      <c r="G87" s="912"/>
      <c r="H87" s="912"/>
      <c r="I87" s="912"/>
    </row>
    <row r="88" spans="1:12" ht="62.25" customHeight="1" thickBot="1">
      <c r="A88" s="644" t="s">
        <v>2</v>
      </c>
      <c r="B88" s="645"/>
      <c r="C88" s="646"/>
      <c r="D88" s="627" t="s">
        <v>141</v>
      </c>
      <c r="E88" s="647" t="s">
        <v>4</v>
      </c>
      <c r="F88" s="648" t="s">
        <v>5</v>
      </c>
      <c r="G88" s="561" t="s">
        <v>6</v>
      </c>
      <c r="H88" s="561" t="s">
        <v>7</v>
      </c>
      <c r="I88" s="562" t="s">
        <v>8</v>
      </c>
      <c r="L88" s="550"/>
    </row>
    <row r="89" spans="1:11" ht="24" customHeight="1">
      <c r="A89" s="632" t="s">
        <v>142</v>
      </c>
      <c r="B89" s="633" t="s">
        <v>860</v>
      </c>
      <c r="C89" s="634" t="s">
        <v>2</v>
      </c>
      <c r="D89" s="649" t="s">
        <v>143</v>
      </c>
      <c r="E89" s="650">
        <v>500000</v>
      </c>
      <c r="F89" s="637"/>
      <c r="G89" s="638">
        <v>500000</v>
      </c>
      <c r="H89" s="638"/>
      <c r="I89" s="639"/>
      <c r="K89" s="550"/>
    </row>
    <row r="90" spans="1:9" ht="24" customHeight="1">
      <c r="A90" s="570" t="s">
        <v>144</v>
      </c>
      <c r="B90" s="571" t="s">
        <v>860</v>
      </c>
      <c r="C90" s="634" t="s">
        <v>2</v>
      </c>
      <c r="D90" s="572" t="s">
        <v>145</v>
      </c>
      <c r="E90" s="573">
        <v>50000</v>
      </c>
      <c r="F90" s="602"/>
      <c r="G90" s="592">
        <v>50000</v>
      </c>
      <c r="H90" s="592"/>
      <c r="I90" s="590"/>
    </row>
    <row r="91" spans="1:9" ht="24" customHeight="1">
      <c r="A91" s="570" t="s">
        <v>146</v>
      </c>
      <c r="B91" s="571" t="s">
        <v>861</v>
      </c>
      <c r="C91" s="634" t="s">
        <v>2</v>
      </c>
      <c r="D91" s="572" t="s">
        <v>147</v>
      </c>
      <c r="E91" s="573">
        <v>415000</v>
      </c>
      <c r="F91" s="602"/>
      <c r="G91" s="592">
        <v>415000</v>
      </c>
      <c r="H91" s="592"/>
      <c r="I91" s="590"/>
    </row>
    <row r="92" spans="1:9" ht="24" customHeight="1">
      <c r="A92" s="570" t="s">
        <v>148</v>
      </c>
      <c r="B92" s="571" t="s">
        <v>861</v>
      </c>
      <c r="C92" s="634" t="s">
        <v>2</v>
      </c>
      <c r="D92" s="572" t="s">
        <v>149</v>
      </c>
      <c r="E92" s="651">
        <v>45000</v>
      </c>
      <c r="F92" s="602"/>
      <c r="G92" s="592"/>
      <c r="H92" s="592">
        <v>45000</v>
      </c>
      <c r="I92" s="590"/>
    </row>
    <row r="93" spans="1:9" ht="46.5" customHeight="1">
      <c r="A93" s="570" t="s">
        <v>150</v>
      </c>
      <c r="B93" s="571" t="s">
        <v>861</v>
      </c>
      <c r="C93" s="634" t="s">
        <v>2</v>
      </c>
      <c r="D93" s="572" t="s">
        <v>151</v>
      </c>
      <c r="E93" s="651">
        <v>100000</v>
      </c>
      <c r="F93" s="602"/>
      <c r="G93" s="592"/>
      <c r="H93" s="592">
        <v>100000</v>
      </c>
      <c r="I93" s="590"/>
    </row>
    <row r="94" spans="1:9" ht="24" customHeight="1">
      <c r="A94" s="570" t="s">
        <v>129</v>
      </c>
      <c r="B94" s="571" t="s">
        <v>861</v>
      </c>
      <c r="C94" s="634" t="s">
        <v>2</v>
      </c>
      <c r="D94" s="572" t="s">
        <v>152</v>
      </c>
      <c r="E94" s="651">
        <v>30000</v>
      </c>
      <c r="F94" s="602"/>
      <c r="G94" s="592"/>
      <c r="H94" s="592">
        <v>30000</v>
      </c>
      <c r="I94" s="590"/>
    </row>
    <row r="95" spans="1:9" ht="24" customHeight="1">
      <c r="A95" s="570" t="s">
        <v>131</v>
      </c>
      <c r="B95" s="571" t="s">
        <v>861</v>
      </c>
      <c r="C95" s="634" t="s">
        <v>2</v>
      </c>
      <c r="D95" s="572" t="s">
        <v>153</v>
      </c>
      <c r="E95" s="651">
        <v>50000</v>
      </c>
      <c r="F95" s="602"/>
      <c r="G95" s="592"/>
      <c r="H95" s="592">
        <v>50000</v>
      </c>
      <c r="I95" s="590"/>
    </row>
    <row r="96" spans="1:9" ht="24" customHeight="1">
      <c r="A96" s="570" t="s">
        <v>150</v>
      </c>
      <c r="B96" s="571" t="s">
        <v>861</v>
      </c>
      <c r="C96" s="634" t="s">
        <v>2</v>
      </c>
      <c r="D96" s="572" t="s">
        <v>154</v>
      </c>
      <c r="E96" s="651">
        <v>120000</v>
      </c>
      <c r="F96" s="602"/>
      <c r="G96" s="592"/>
      <c r="H96" s="592">
        <v>60000</v>
      </c>
      <c r="I96" s="590">
        <v>60000</v>
      </c>
    </row>
    <row r="97" spans="1:9" ht="42" customHeight="1">
      <c r="A97" s="570" t="s">
        <v>120</v>
      </c>
      <c r="B97" s="571" t="s">
        <v>861</v>
      </c>
      <c r="C97" s="634" t="s">
        <v>2</v>
      </c>
      <c r="D97" s="572" t="s">
        <v>155</v>
      </c>
      <c r="E97" s="651">
        <v>26040</v>
      </c>
      <c r="F97" s="602"/>
      <c r="G97" s="592"/>
      <c r="H97" s="592">
        <v>26040</v>
      </c>
      <c r="I97" s="590"/>
    </row>
    <row r="98" spans="1:9" ht="24" customHeight="1">
      <c r="A98" s="608" t="s">
        <v>87</v>
      </c>
      <c r="B98" s="571" t="s">
        <v>861</v>
      </c>
      <c r="C98" s="634" t="s">
        <v>2</v>
      </c>
      <c r="D98" s="609" t="s">
        <v>846</v>
      </c>
      <c r="E98" s="652">
        <v>210646.3</v>
      </c>
      <c r="F98" s="614"/>
      <c r="G98" s="612"/>
      <c r="H98" s="652">
        <v>110646.3</v>
      </c>
      <c r="I98" s="615">
        <v>100000</v>
      </c>
    </row>
    <row r="99" spans="1:9" ht="37.5" customHeight="1" thickBot="1">
      <c r="A99" s="608" t="s">
        <v>156</v>
      </c>
      <c r="B99" s="641" t="s">
        <v>860</v>
      </c>
      <c r="C99" s="634" t="s">
        <v>2</v>
      </c>
      <c r="D99" s="609" t="s">
        <v>157</v>
      </c>
      <c r="E99" s="652">
        <v>250000</v>
      </c>
      <c r="F99" s="614"/>
      <c r="G99" s="612"/>
      <c r="H99" s="612">
        <v>250000</v>
      </c>
      <c r="I99" s="615"/>
    </row>
    <row r="100" spans="1:10" ht="24" customHeight="1" thickBot="1">
      <c r="A100" s="653"/>
      <c r="B100" s="654"/>
      <c r="C100" s="654"/>
      <c r="D100" s="655" t="s">
        <v>158</v>
      </c>
      <c r="E100" s="620">
        <f>SUM(E89:E99)</f>
        <v>1796686.3</v>
      </c>
      <c r="F100" s="621">
        <f>SUM(F89:F99)</f>
        <v>0</v>
      </c>
      <c r="G100" s="622">
        <f>SUM(G89:G99)</f>
        <v>965000</v>
      </c>
      <c r="H100" s="622">
        <f>SUM(H89:H99)</f>
        <v>671686.3</v>
      </c>
      <c r="I100" s="623">
        <f>SUM(I89:I99)</f>
        <v>160000</v>
      </c>
      <c r="J100" s="588"/>
    </row>
    <row r="101" spans="1:9" ht="42.75" customHeight="1" thickBot="1">
      <c r="A101" s="913"/>
      <c r="B101" s="913"/>
      <c r="C101" s="914"/>
      <c r="D101" s="914"/>
      <c r="E101" s="914"/>
      <c r="F101" s="914"/>
      <c r="G101" s="914"/>
      <c r="H101" s="914"/>
      <c r="I101" s="914"/>
    </row>
    <row r="102" spans="1:9" ht="68.25" customHeight="1" thickBot="1">
      <c r="A102" s="644" t="s">
        <v>159</v>
      </c>
      <c r="B102" s="645"/>
      <c r="C102" s="646"/>
      <c r="D102" s="627" t="s">
        <v>160</v>
      </c>
      <c r="E102" s="647" t="s">
        <v>4</v>
      </c>
      <c r="F102" s="648" t="s">
        <v>5</v>
      </c>
      <c r="G102" s="561" t="s">
        <v>6</v>
      </c>
      <c r="H102" s="561" t="s">
        <v>7</v>
      </c>
      <c r="I102" s="562" t="s">
        <v>8</v>
      </c>
    </row>
    <row r="103" spans="1:9" ht="24" customHeight="1">
      <c r="A103" s="632" t="s">
        <v>161</v>
      </c>
      <c r="B103" s="633" t="s">
        <v>860</v>
      </c>
      <c r="C103" s="656" t="s">
        <v>159</v>
      </c>
      <c r="D103" s="635" t="s">
        <v>162</v>
      </c>
      <c r="E103" s="650">
        <v>300000</v>
      </c>
      <c r="F103" s="637"/>
      <c r="G103" s="638">
        <v>300000</v>
      </c>
      <c r="H103" s="638"/>
      <c r="I103" s="639"/>
    </row>
    <row r="104" spans="1:9" ht="24" customHeight="1">
      <c r="A104" s="570" t="s">
        <v>163</v>
      </c>
      <c r="B104" s="571" t="s">
        <v>861</v>
      </c>
      <c r="C104" s="657" t="s">
        <v>159</v>
      </c>
      <c r="D104" s="572" t="s">
        <v>164</v>
      </c>
      <c r="E104" s="610">
        <v>300000</v>
      </c>
      <c r="F104" s="614"/>
      <c r="G104" s="612"/>
      <c r="H104" s="612"/>
      <c r="I104" s="615">
        <v>300000</v>
      </c>
    </row>
    <row r="105" spans="1:9" ht="48.75" customHeight="1">
      <c r="A105" s="570" t="s">
        <v>165</v>
      </c>
      <c r="B105" s="571" t="s">
        <v>860</v>
      </c>
      <c r="C105" s="657" t="s">
        <v>159</v>
      </c>
      <c r="D105" s="572" t="s">
        <v>166</v>
      </c>
      <c r="E105" s="610">
        <v>247000</v>
      </c>
      <c r="F105" s="614"/>
      <c r="G105" s="592"/>
      <c r="H105" s="592"/>
      <c r="I105" s="590">
        <v>247000</v>
      </c>
    </row>
    <row r="106" spans="1:9" ht="24" customHeight="1" thickBot="1">
      <c r="A106" s="658" t="s">
        <v>167</v>
      </c>
      <c r="B106" s="658" t="s">
        <v>861</v>
      </c>
      <c r="C106" s="659" t="s">
        <v>159</v>
      </c>
      <c r="D106" s="660" t="s">
        <v>168</v>
      </c>
      <c r="E106" s="610">
        <v>135000</v>
      </c>
      <c r="F106" s="614"/>
      <c r="G106" s="612"/>
      <c r="H106" s="612">
        <v>50000</v>
      </c>
      <c r="I106" s="615">
        <v>85000</v>
      </c>
    </row>
    <row r="107" spans="1:9" ht="21.75" customHeight="1" thickBot="1">
      <c r="A107" s="616"/>
      <c r="B107" s="617"/>
      <c r="C107" s="617"/>
      <c r="D107" s="619" t="s">
        <v>169</v>
      </c>
      <c r="E107" s="620">
        <f>SUM(E103:E106)</f>
        <v>982000</v>
      </c>
      <c r="F107" s="621">
        <f>SUM(F103:F106)</f>
        <v>0</v>
      </c>
      <c r="G107" s="622">
        <f>SUM(G103:G106)</f>
        <v>300000</v>
      </c>
      <c r="H107" s="622">
        <f>SUM(H103:H106)</f>
        <v>50000</v>
      </c>
      <c r="I107" s="623">
        <f>SUM(I103:I106)</f>
        <v>632000</v>
      </c>
    </row>
    <row r="108" spans="1:17" s="665" customFormat="1" ht="12" customHeight="1">
      <c r="A108" s="661"/>
      <c r="B108" s="661"/>
      <c r="C108" s="661"/>
      <c r="D108" s="662"/>
      <c r="E108" s="663"/>
      <c r="F108" s="663"/>
      <c r="G108" s="663"/>
      <c r="H108" s="663"/>
      <c r="I108" s="663"/>
      <c r="J108" s="664"/>
      <c r="Q108" s="666"/>
    </row>
    <row r="109" spans="1:9" ht="24" customHeight="1" thickBot="1">
      <c r="A109" s="667"/>
      <c r="B109" s="667"/>
      <c r="C109" s="667"/>
      <c r="D109" s="668"/>
      <c r="E109" s="669"/>
      <c r="F109" s="669"/>
      <c r="G109" s="669"/>
      <c r="H109" s="669"/>
      <c r="I109" s="669"/>
    </row>
    <row r="110" spans="1:9" ht="66" customHeight="1" thickBot="1">
      <c r="A110" s="670" t="s">
        <v>170</v>
      </c>
      <c r="B110" s="671"/>
      <c r="C110" s="672"/>
      <c r="D110" s="673" t="s">
        <v>171</v>
      </c>
      <c r="E110" s="674" t="s">
        <v>4</v>
      </c>
      <c r="F110" s="675" t="s">
        <v>5</v>
      </c>
      <c r="G110" s="676" t="s">
        <v>6</v>
      </c>
      <c r="H110" s="676" t="s">
        <v>7</v>
      </c>
      <c r="I110" s="677" t="s">
        <v>8</v>
      </c>
    </row>
    <row r="111" spans="1:15" ht="27" customHeight="1">
      <c r="A111" s="678"/>
      <c r="B111" s="679"/>
      <c r="C111" s="679"/>
      <c r="D111" s="680" t="s">
        <v>172</v>
      </c>
      <c r="E111" s="681"/>
      <c r="F111" s="681"/>
      <c r="G111" s="681"/>
      <c r="H111" s="681"/>
      <c r="I111" s="682"/>
      <c r="O111" s="683"/>
    </row>
    <row r="112" spans="1:9" ht="25.5" customHeight="1">
      <c r="A112" s="570" t="s">
        <v>173</v>
      </c>
      <c r="B112" s="640" t="s">
        <v>861</v>
      </c>
      <c r="C112" s="657" t="s">
        <v>170</v>
      </c>
      <c r="D112" s="684" t="s">
        <v>174</v>
      </c>
      <c r="E112" s="685">
        <v>400000</v>
      </c>
      <c r="F112" s="592"/>
      <c r="G112" s="592"/>
      <c r="H112" s="592"/>
      <c r="I112" s="590">
        <v>400000</v>
      </c>
    </row>
    <row r="113" spans="1:9" ht="25.5" customHeight="1">
      <c r="A113" s="686"/>
      <c r="B113" s="687"/>
      <c r="C113" s="687"/>
      <c r="D113" s="688" t="s">
        <v>175</v>
      </c>
      <c r="E113" s="689"/>
      <c r="F113" s="689"/>
      <c r="G113" s="689"/>
      <c r="H113" s="689"/>
      <c r="I113" s="690"/>
    </row>
    <row r="114" spans="1:9" ht="49.5" customHeight="1">
      <c r="A114" s="570" t="s">
        <v>173</v>
      </c>
      <c r="B114" s="640" t="s">
        <v>861</v>
      </c>
      <c r="C114" s="657" t="s">
        <v>170</v>
      </c>
      <c r="D114" s="684" t="s">
        <v>176</v>
      </c>
      <c r="E114" s="685">
        <v>1500000</v>
      </c>
      <c r="F114" s="592"/>
      <c r="G114" s="592"/>
      <c r="H114" s="592">
        <v>1500000</v>
      </c>
      <c r="I114" s="590"/>
    </row>
    <row r="115" spans="1:9" ht="24.75" customHeight="1">
      <c r="A115" s="570" t="s">
        <v>173</v>
      </c>
      <c r="B115" s="640" t="s">
        <v>861</v>
      </c>
      <c r="C115" s="657" t="s">
        <v>170</v>
      </c>
      <c r="D115" s="684" t="s">
        <v>177</v>
      </c>
      <c r="E115" s="685">
        <v>564000</v>
      </c>
      <c r="F115" s="592"/>
      <c r="G115" s="592"/>
      <c r="H115" s="592">
        <v>300000</v>
      </c>
      <c r="I115" s="590">
        <v>264000</v>
      </c>
    </row>
    <row r="116" spans="1:9" ht="27.75" customHeight="1">
      <c r="A116" s="686"/>
      <c r="B116" s="687"/>
      <c r="C116" s="687"/>
      <c r="D116" s="688" t="s">
        <v>178</v>
      </c>
      <c r="E116" s="689"/>
      <c r="F116" s="689"/>
      <c r="G116" s="689"/>
      <c r="H116" s="689"/>
      <c r="I116" s="690"/>
    </row>
    <row r="117" spans="1:9" ht="43.5" customHeight="1" thickBot="1">
      <c r="A117" s="691" t="s">
        <v>67</v>
      </c>
      <c r="B117" s="692" t="s">
        <v>861</v>
      </c>
      <c r="C117" s="693" t="s">
        <v>170</v>
      </c>
      <c r="D117" s="694" t="s">
        <v>179</v>
      </c>
      <c r="E117" s="695">
        <v>60947</v>
      </c>
      <c r="F117" s="696"/>
      <c r="G117" s="696"/>
      <c r="H117" s="696">
        <v>60947</v>
      </c>
      <c r="I117" s="697"/>
    </row>
    <row r="118" spans="1:9" ht="24.75" customHeight="1" thickBot="1">
      <c r="A118" s="698"/>
      <c r="B118" s="699"/>
      <c r="C118" s="700"/>
      <c r="D118" s="701" t="s">
        <v>180</v>
      </c>
      <c r="E118" s="702">
        <f>SUM(E111:E117)</f>
        <v>2524947</v>
      </c>
      <c r="F118" s="703">
        <f>SUM(F111:F117)</f>
        <v>0</v>
      </c>
      <c r="G118" s="704">
        <f>SUM(G111:G117)</f>
        <v>0</v>
      </c>
      <c r="H118" s="704">
        <f>SUM(H111:H117)</f>
        <v>1860947</v>
      </c>
      <c r="I118" s="705">
        <f>SUM(I110:I117)</f>
        <v>664000</v>
      </c>
    </row>
    <row r="119" spans="1:9" ht="20.25">
      <c r="A119" s="706"/>
      <c r="B119" s="706"/>
      <c r="C119" s="706"/>
      <c r="D119" s="707"/>
      <c r="E119" s="708"/>
      <c r="F119" s="708"/>
      <c r="G119" s="708"/>
      <c r="H119" s="708"/>
      <c r="I119" s="708"/>
    </row>
    <row r="120" spans="1:9" ht="21" thickBot="1">
      <c r="A120" s="706"/>
      <c r="B120" s="706"/>
      <c r="C120" s="706"/>
      <c r="D120" s="707"/>
      <c r="E120" s="708"/>
      <c r="F120" s="708"/>
      <c r="G120" s="708"/>
      <c r="H120" s="708"/>
      <c r="I120" s="708"/>
    </row>
    <row r="121" spans="1:17" s="719" customFormat="1" ht="59.25" customHeight="1">
      <c r="A121" s="709" t="s">
        <v>181</v>
      </c>
      <c r="B121" s="710"/>
      <c r="C121" s="711" t="s">
        <v>859</v>
      </c>
      <c r="D121" s="712" t="s">
        <v>182</v>
      </c>
      <c r="E121" s="713" t="s">
        <v>4</v>
      </c>
      <c r="F121" s="714" t="s">
        <v>5</v>
      </c>
      <c r="G121" s="715" t="s">
        <v>6</v>
      </c>
      <c r="H121" s="716" t="s">
        <v>7</v>
      </c>
      <c r="I121" s="717" t="s">
        <v>8</v>
      </c>
      <c r="J121" s="718"/>
      <c r="Q121" s="720"/>
    </row>
    <row r="122" spans="1:9" ht="63" customHeight="1">
      <c r="A122" s="570"/>
      <c r="B122" s="571"/>
      <c r="C122" s="640"/>
      <c r="D122" s="721" t="s">
        <v>183</v>
      </c>
      <c r="E122" s="573"/>
      <c r="F122" s="602"/>
      <c r="G122" s="592"/>
      <c r="H122" s="722"/>
      <c r="I122" s="651"/>
    </row>
    <row r="123" spans="1:9" ht="48.75" customHeight="1">
      <c r="A123" s="570" t="s">
        <v>184</v>
      </c>
      <c r="B123" s="571" t="s">
        <v>861</v>
      </c>
      <c r="C123" s="657" t="s">
        <v>181</v>
      </c>
      <c r="D123" s="572" t="s">
        <v>185</v>
      </c>
      <c r="E123" s="573">
        <v>400000</v>
      </c>
      <c r="F123" s="602"/>
      <c r="G123" s="592">
        <v>400000</v>
      </c>
      <c r="H123" s="722"/>
      <c r="I123" s="651"/>
    </row>
    <row r="124" spans="1:9" ht="49.5" customHeight="1">
      <c r="A124" s="570" t="s">
        <v>184</v>
      </c>
      <c r="B124" s="571" t="s">
        <v>861</v>
      </c>
      <c r="C124" s="657" t="s">
        <v>181</v>
      </c>
      <c r="D124" s="572" t="s">
        <v>186</v>
      </c>
      <c r="E124" s="573">
        <v>126000</v>
      </c>
      <c r="F124" s="602"/>
      <c r="G124" s="592"/>
      <c r="H124" s="722">
        <v>126000</v>
      </c>
      <c r="I124" s="651"/>
    </row>
    <row r="125" spans="1:9" ht="57" customHeight="1">
      <c r="A125" s="570" t="s">
        <v>184</v>
      </c>
      <c r="B125" s="571" t="s">
        <v>861</v>
      </c>
      <c r="C125" s="657" t="s">
        <v>181</v>
      </c>
      <c r="D125" s="572" t="s">
        <v>187</v>
      </c>
      <c r="E125" s="573">
        <v>4820200</v>
      </c>
      <c r="F125" s="602"/>
      <c r="G125" s="592"/>
      <c r="H125" s="722">
        <v>3000000</v>
      </c>
      <c r="I125" s="651">
        <v>1820200</v>
      </c>
    </row>
    <row r="126" spans="1:9" ht="93" customHeight="1">
      <c r="A126" s="570" t="s">
        <v>184</v>
      </c>
      <c r="B126" s="571" t="s">
        <v>861</v>
      </c>
      <c r="C126" s="657" t="s">
        <v>181</v>
      </c>
      <c r="D126" s="572" t="s">
        <v>866</v>
      </c>
      <c r="E126" s="610">
        <v>429000</v>
      </c>
      <c r="F126" s="614"/>
      <c r="G126" s="612"/>
      <c r="H126" s="723"/>
      <c r="I126" s="652">
        <v>429000</v>
      </c>
    </row>
    <row r="127" spans="1:9" ht="68.25" customHeight="1" thickBot="1">
      <c r="A127" s="608" t="s">
        <v>184</v>
      </c>
      <c r="B127" s="571" t="s">
        <v>861</v>
      </c>
      <c r="C127" s="724" t="s">
        <v>181</v>
      </c>
      <c r="D127" s="609" t="s">
        <v>188</v>
      </c>
      <c r="E127" s="610">
        <v>1874000</v>
      </c>
      <c r="F127" s="614"/>
      <c r="G127" s="612"/>
      <c r="H127" s="723">
        <v>1874000</v>
      </c>
      <c r="I127" s="652"/>
    </row>
    <row r="128" spans="1:9" ht="21.75" customHeight="1" thickBot="1">
      <c r="A128" s="616"/>
      <c r="B128" s="617"/>
      <c r="C128" s="618"/>
      <c r="D128" s="619" t="s">
        <v>189</v>
      </c>
      <c r="E128" s="620">
        <f>SUM(E123:E127)</f>
        <v>7649200</v>
      </c>
      <c r="F128" s="725">
        <f>SUM(F123:F127)</f>
        <v>0</v>
      </c>
      <c r="G128" s="726">
        <f>SUM(G123:G127)</f>
        <v>400000</v>
      </c>
      <c r="H128" s="726">
        <f>SUM(H123:H127)</f>
        <v>5000000</v>
      </c>
      <c r="I128" s="726">
        <f>SUM(I123:I127)</f>
        <v>2249200</v>
      </c>
    </row>
    <row r="129" spans="4:9" ht="20.25" customHeight="1" thickBot="1">
      <c r="D129" s="727"/>
      <c r="E129" s="708"/>
      <c r="F129" s="728"/>
      <c r="G129" s="728"/>
      <c r="H129" s="728"/>
      <c r="I129" s="728"/>
    </row>
    <row r="130" spans="1:17" s="719" customFormat="1" ht="57.75" customHeight="1">
      <c r="A130" s="709" t="s">
        <v>123</v>
      </c>
      <c r="B130" s="710"/>
      <c r="C130" s="711"/>
      <c r="D130" s="729" t="s">
        <v>190</v>
      </c>
      <c r="E130" s="730" t="s">
        <v>4</v>
      </c>
      <c r="F130" s="715" t="s">
        <v>5</v>
      </c>
      <c r="G130" s="715" t="s">
        <v>6</v>
      </c>
      <c r="H130" s="715" t="s">
        <v>7</v>
      </c>
      <c r="I130" s="731" t="s">
        <v>8</v>
      </c>
      <c r="J130" s="718"/>
      <c r="Q130" s="720"/>
    </row>
    <row r="131" spans="1:9" ht="48" customHeight="1">
      <c r="A131" s="570" t="s">
        <v>191</v>
      </c>
      <c r="B131" s="571" t="s">
        <v>861</v>
      </c>
      <c r="C131" s="657" t="s">
        <v>123</v>
      </c>
      <c r="D131" s="684" t="s">
        <v>192</v>
      </c>
      <c r="E131" s="592">
        <v>100000</v>
      </c>
      <c r="F131" s="575"/>
      <c r="G131" s="575">
        <v>0</v>
      </c>
      <c r="H131" s="575">
        <v>100000</v>
      </c>
      <c r="I131" s="576">
        <v>0</v>
      </c>
    </row>
    <row r="132" spans="1:9" ht="21.75" customHeight="1" thickBot="1">
      <c r="A132" s="732"/>
      <c r="B132" s="733"/>
      <c r="C132" s="734"/>
      <c r="D132" s="735" t="s">
        <v>193</v>
      </c>
      <c r="E132" s="736">
        <v>100000</v>
      </c>
      <c r="F132" s="737">
        <v>0</v>
      </c>
      <c r="G132" s="737">
        <v>0</v>
      </c>
      <c r="H132" s="737">
        <v>100000</v>
      </c>
      <c r="I132" s="738">
        <v>0</v>
      </c>
    </row>
    <row r="133" spans="4:9" ht="15" customHeight="1">
      <c r="D133" s="915"/>
      <c r="E133" s="915"/>
      <c r="F133" s="915"/>
      <c r="G133" s="915"/>
      <c r="H133" s="915"/>
      <c r="I133" s="915"/>
    </row>
    <row r="134" spans="4:5" ht="10.5" customHeight="1" thickBot="1">
      <c r="D134" s="739"/>
      <c r="E134" s="740"/>
    </row>
    <row r="135" spans="1:17" s="548" customFormat="1" ht="44.25" customHeight="1" thickBot="1">
      <c r="A135" s="741"/>
      <c r="B135" s="742"/>
      <c r="C135" s="743"/>
      <c r="D135" s="905" t="s">
        <v>194</v>
      </c>
      <c r="E135" s="906"/>
      <c r="F135" s="906"/>
      <c r="G135" s="906"/>
      <c r="H135" s="906"/>
      <c r="I135" s="906"/>
      <c r="Q135" s="588"/>
    </row>
    <row r="136" spans="1:17" s="719" customFormat="1" ht="66" customHeight="1">
      <c r="A136" s="744"/>
      <c r="B136" s="745"/>
      <c r="C136" s="746"/>
      <c r="D136" s="747" t="s">
        <v>195</v>
      </c>
      <c r="E136" s="713" t="s">
        <v>4</v>
      </c>
      <c r="F136" s="748" t="s">
        <v>196</v>
      </c>
      <c r="G136" s="749" t="s">
        <v>197</v>
      </c>
      <c r="H136" s="749" t="s">
        <v>198</v>
      </c>
      <c r="I136" s="749" t="s">
        <v>199</v>
      </c>
      <c r="J136" s="718"/>
      <c r="Q136" s="720"/>
    </row>
    <row r="137" spans="1:9" ht="42" customHeight="1">
      <c r="A137" s="570" t="s">
        <v>200</v>
      </c>
      <c r="B137" s="571" t="s">
        <v>860</v>
      </c>
      <c r="C137" s="657" t="s">
        <v>159</v>
      </c>
      <c r="D137" s="572" t="s">
        <v>201</v>
      </c>
      <c r="E137" s="573">
        <v>89292</v>
      </c>
      <c r="F137" s="574">
        <v>89292</v>
      </c>
      <c r="G137" s="575"/>
      <c r="H137" s="575"/>
      <c r="I137" s="575"/>
    </row>
    <row r="138" spans="1:9" ht="42" customHeight="1">
      <c r="A138" s="750" t="s">
        <v>202</v>
      </c>
      <c r="B138" s="751" t="s">
        <v>860</v>
      </c>
      <c r="C138" s="657" t="s">
        <v>159</v>
      </c>
      <c r="D138" s="572" t="s">
        <v>203</v>
      </c>
      <c r="E138" s="573">
        <v>1043292</v>
      </c>
      <c r="F138" s="574">
        <v>862860</v>
      </c>
      <c r="G138" s="575"/>
      <c r="H138" s="575"/>
      <c r="I138" s="575">
        <v>180432</v>
      </c>
    </row>
    <row r="139" spans="1:13" ht="42" customHeight="1">
      <c r="A139" s="750" t="s">
        <v>204</v>
      </c>
      <c r="B139" s="751" t="s">
        <v>860</v>
      </c>
      <c r="C139" s="640" t="s">
        <v>2</v>
      </c>
      <c r="D139" s="572" t="s">
        <v>205</v>
      </c>
      <c r="E139" s="651">
        <v>1190880</v>
      </c>
      <c r="F139" s="602">
        <v>1190880</v>
      </c>
      <c r="G139" s="602"/>
      <c r="H139" s="602"/>
      <c r="I139" s="602"/>
      <c r="M139" s="599"/>
    </row>
    <row r="140" spans="1:13" ht="74.25" customHeight="1">
      <c r="A140" s="750" t="s">
        <v>207</v>
      </c>
      <c r="B140" s="751" t="s">
        <v>860</v>
      </c>
      <c r="C140" s="640" t="s">
        <v>2</v>
      </c>
      <c r="D140" s="572" t="s">
        <v>208</v>
      </c>
      <c r="E140" s="573">
        <v>1000000</v>
      </c>
      <c r="F140" s="574">
        <v>1000000</v>
      </c>
      <c r="G140" s="575"/>
      <c r="H140" s="575"/>
      <c r="I140" s="575"/>
      <c r="M140" s="599"/>
    </row>
    <row r="141" spans="1:13" ht="42" customHeight="1">
      <c r="A141" s="750" t="s">
        <v>209</v>
      </c>
      <c r="B141" s="751" t="s">
        <v>860</v>
      </c>
      <c r="C141" s="640" t="s">
        <v>2</v>
      </c>
      <c r="D141" s="572" t="s">
        <v>210</v>
      </c>
      <c r="E141" s="573">
        <v>4405000</v>
      </c>
      <c r="F141" s="574">
        <v>4361080</v>
      </c>
      <c r="G141" s="575"/>
      <c r="H141" s="575"/>
      <c r="I141" s="575">
        <v>43920</v>
      </c>
      <c r="M141" s="599"/>
    </row>
    <row r="142" spans="1:13" ht="42" customHeight="1">
      <c r="A142" s="570" t="s">
        <v>163</v>
      </c>
      <c r="B142" s="571" t="s">
        <v>861</v>
      </c>
      <c r="C142" s="640" t="s">
        <v>2</v>
      </c>
      <c r="D142" s="572" t="s">
        <v>211</v>
      </c>
      <c r="E142" s="573">
        <v>264880</v>
      </c>
      <c r="F142" s="574">
        <v>264880</v>
      </c>
      <c r="G142" s="575"/>
      <c r="H142" s="575"/>
      <c r="I142" s="575"/>
      <c r="M142" s="599"/>
    </row>
    <row r="143" spans="1:17" s="548" customFormat="1" ht="42" customHeight="1">
      <c r="A143" s="570" t="s">
        <v>200</v>
      </c>
      <c r="B143" s="571" t="s">
        <v>861</v>
      </c>
      <c r="C143" s="640" t="s">
        <v>170</v>
      </c>
      <c r="D143" s="572" t="s">
        <v>212</v>
      </c>
      <c r="E143" s="573">
        <v>270000</v>
      </c>
      <c r="F143" s="574">
        <v>270000</v>
      </c>
      <c r="G143" s="575"/>
      <c r="H143" s="575"/>
      <c r="I143" s="575"/>
      <c r="M143" s="601"/>
      <c r="Q143" s="588"/>
    </row>
    <row r="144" spans="1:13" ht="42" customHeight="1">
      <c r="A144" s="570" t="s">
        <v>200</v>
      </c>
      <c r="B144" s="571" t="s">
        <v>861</v>
      </c>
      <c r="C144" s="640" t="s">
        <v>170</v>
      </c>
      <c r="D144" s="572" t="s">
        <v>213</v>
      </c>
      <c r="E144" s="573">
        <v>349120</v>
      </c>
      <c r="F144" s="574">
        <v>349119.12</v>
      </c>
      <c r="G144" s="575"/>
      <c r="H144" s="575"/>
      <c r="I144" s="575"/>
      <c r="M144" s="599"/>
    </row>
    <row r="145" spans="1:13" ht="42" customHeight="1">
      <c r="A145" s="570" t="s">
        <v>200</v>
      </c>
      <c r="B145" s="571" t="s">
        <v>860</v>
      </c>
      <c r="C145" s="640" t="s">
        <v>170</v>
      </c>
      <c r="D145" s="572" t="s">
        <v>214</v>
      </c>
      <c r="E145" s="573">
        <v>294000</v>
      </c>
      <c r="F145" s="574">
        <v>294000</v>
      </c>
      <c r="G145" s="575"/>
      <c r="H145" s="575"/>
      <c r="I145" s="575"/>
      <c r="M145" s="599"/>
    </row>
    <row r="146" spans="1:9" ht="42" customHeight="1">
      <c r="A146" s="570" t="s">
        <v>104</v>
      </c>
      <c r="B146" s="571" t="s">
        <v>860</v>
      </c>
      <c r="C146" s="640" t="s">
        <v>123</v>
      </c>
      <c r="D146" s="572" t="s">
        <v>215</v>
      </c>
      <c r="E146" s="573">
        <v>187488</v>
      </c>
      <c r="F146" s="574">
        <v>187488</v>
      </c>
      <c r="G146" s="575"/>
      <c r="H146" s="575"/>
      <c r="I146" s="575"/>
    </row>
    <row r="147" spans="1:9" ht="42" customHeight="1">
      <c r="A147" s="570"/>
      <c r="B147" s="571" t="s">
        <v>861</v>
      </c>
      <c r="C147" s="640" t="s">
        <v>123</v>
      </c>
      <c r="D147" s="572" t="s">
        <v>216</v>
      </c>
      <c r="E147" s="573">
        <v>57600</v>
      </c>
      <c r="F147" s="591">
        <v>57600</v>
      </c>
      <c r="G147" s="575"/>
      <c r="H147" s="575"/>
      <c r="I147" s="575"/>
    </row>
    <row r="148" spans="1:9" ht="42" customHeight="1">
      <c r="A148" s="570" t="s">
        <v>200</v>
      </c>
      <c r="B148" s="571" t="s">
        <v>861</v>
      </c>
      <c r="C148" s="640" t="s">
        <v>123</v>
      </c>
      <c r="D148" s="572" t="s">
        <v>216</v>
      </c>
      <c r="E148" s="573">
        <v>118666</v>
      </c>
      <c r="F148" s="591">
        <v>118666</v>
      </c>
      <c r="G148" s="575"/>
      <c r="H148" s="575"/>
      <c r="I148" s="575"/>
    </row>
    <row r="149" spans="1:9" ht="42" customHeight="1">
      <c r="A149" s="570" t="s">
        <v>200</v>
      </c>
      <c r="B149" s="571" t="s">
        <v>861</v>
      </c>
      <c r="C149" s="640" t="s">
        <v>170</v>
      </c>
      <c r="D149" s="572" t="s">
        <v>217</v>
      </c>
      <c r="E149" s="573">
        <v>109200</v>
      </c>
      <c r="F149" s="574">
        <v>109200</v>
      </c>
      <c r="G149" s="575"/>
      <c r="H149" s="575"/>
      <c r="I149" s="575"/>
    </row>
    <row r="150" spans="1:9" ht="67.5" customHeight="1">
      <c r="A150" s="570" t="s">
        <v>200</v>
      </c>
      <c r="B150" s="571" t="s">
        <v>861</v>
      </c>
      <c r="C150" s="640" t="s">
        <v>2</v>
      </c>
      <c r="D150" s="572" t="s">
        <v>218</v>
      </c>
      <c r="E150" s="651">
        <v>82286.4</v>
      </c>
      <c r="F150" s="651">
        <v>82286.4</v>
      </c>
      <c r="G150" s="602"/>
      <c r="H150" s="602"/>
      <c r="I150" s="602"/>
    </row>
    <row r="151" spans="1:9" ht="79.5" customHeight="1">
      <c r="A151" s="750" t="s">
        <v>219</v>
      </c>
      <c r="B151" s="751" t="s">
        <v>860</v>
      </c>
      <c r="C151" s="640" t="s">
        <v>2</v>
      </c>
      <c r="D151" s="572" t="s">
        <v>220</v>
      </c>
      <c r="E151" s="651">
        <v>295104</v>
      </c>
      <c r="F151" s="651">
        <v>295104</v>
      </c>
      <c r="G151" s="602"/>
      <c r="H151" s="602"/>
      <c r="I151" s="602"/>
    </row>
    <row r="152" spans="1:9" ht="42" customHeight="1">
      <c r="A152" s="752">
        <v>4350</v>
      </c>
      <c r="B152" s="753" t="s">
        <v>860</v>
      </c>
      <c r="C152" s="640" t="s">
        <v>159</v>
      </c>
      <c r="D152" s="572" t="s">
        <v>221</v>
      </c>
      <c r="E152" s="573">
        <v>338616</v>
      </c>
      <c r="F152" s="602">
        <v>338616</v>
      </c>
      <c r="G152" s="592"/>
      <c r="H152" s="592"/>
      <c r="I152" s="592"/>
    </row>
    <row r="153" spans="1:9" ht="42" customHeight="1">
      <c r="A153" s="752">
        <v>4350</v>
      </c>
      <c r="B153" s="753" t="s">
        <v>860</v>
      </c>
      <c r="C153" s="640" t="s">
        <v>159</v>
      </c>
      <c r="D153" s="572" t="s">
        <v>222</v>
      </c>
      <c r="E153" s="573">
        <v>9156</v>
      </c>
      <c r="F153" s="591">
        <v>9156</v>
      </c>
      <c r="G153" s="592"/>
      <c r="H153" s="592"/>
      <c r="I153" s="592"/>
    </row>
    <row r="154" spans="1:9" ht="78.75" customHeight="1">
      <c r="A154" s="752">
        <v>4350</v>
      </c>
      <c r="B154" s="753" t="s">
        <v>861</v>
      </c>
      <c r="C154" s="640" t="s">
        <v>2</v>
      </c>
      <c r="D154" s="572" t="s">
        <v>223</v>
      </c>
      <c r="E154" s="573">
        <v>16368</v>
      </c>
      <c r="F154" s="591">
        <v>16368</v>
      </c>
      <c r="G154" s="592"/>
      <c r="H154" s="592"/>
      <c r="I154" s="592"/>
    </row>
    <row r="155" spans="1:9" ht="135" customHeight="1">
      <c r="A155" s="752">
        <v>4350</v>
      </c>
      <c r="B155" s="753" t="s">
        <v>861</v>
      </c>
      <c r="C155" s="640" t="s">
        <v>2</v>
      </c>
      <c r="D155" s="572" t="s">
        <v>847</v>
      </c>
      <c r="E155" s="573">
        <v>110000</v>
      </c>
      <c r="F155" s="602">
        <v>110000</v>
      </c>
      <c r="G155" s="592"/>
      <c r="H155" s="592"/>
      <c r="I155" s="592"/>
    </row>
    <row r="156" spans="1:9" ht="42" customHeight="1">
      <c r="A156" s="752">
        <v>4350</v>
      </c>
      <c r="B156" s="753" t="s">
        <v>860</v>
      </c>
      <c r="C156" s="640" t="s">
        <v>159</v>
      </c>
      <c r="D156" s="572" t="s">
        <v>224</v>
      </c>
      <c r="E156" s="573">
        <v>33840</v>
      </c>
      <c r="F156" s="602">
        <v>33840</v>
      </c>
      <c r="G156" s="592"/>
      <c r="H156" s="592"/>
      <c r="I156" s="592"/>
    </row>
    <row r="157" spans="1:9" ht="42" customHeight="1">
      <c r="A157" s="752">
        <v>4350</v>
      </c>
      <c r="B157" s="753" t="s">
        <v>860</v>
      </c>
      <c r="C157" s="640" t="s">
        <v>159</v>
      </c>
      <c r="D157" s="572" t="s">
        <v>225</v>
      </c>
      <c r="E157" s="573">
        <v>50700</v>
      </c>
      <c r="F157" s="602">
        <v>50700</v>
      </c>
      <c r="G157" s="592"/>
      <c r="H157" s="592"/>
      <c r="I157" s="592"/>
    </row>
    <row r="158" spans="1:9" ht="42" customHeight="1">
      <c r="A158" s="752">
        <v>55092</v>
      </c>
      <c r="B158" s="753" t="s">
        <v>861</v>
      </c>
      <c r="C158" s="640" t="s">
        <v>159</v>
      </c>
      <c r="D158" s="572" t="s">
        <v>226</v>
      </c>
      <c r="E158" s="573">
        <v>79600</v>
      </c>
      <c r="F158" s="602">
        <v>79600</v>
      </c>
      <c r="G158" s="592"/>
      <c r="H158" s="592"/>
      <c r="I158" s="592"/>
    </row>
    <row r="159" spans="1:9" ht="42" customHeight="1">
      <c r="A159" s="752">
        <v>4350</v>
      </c>
      <c r="B159" s="753" t="s">
        <v>860</v>
      </c>
      <c r="C159" s="640" t="s">
        <v>2</v>
      </c>
      <c r="D159" s="572" t="s">
        <v>227</v>
      </c>
      <c r="E159" s="573">
        <v>585120</v>
      </c>
      <c r="F159" s="573">
        <v>585120</v>
      </c>
      <c r="G159" s="754"/>
      <c r="H159" s="754"/>
      <c r="I159" s="754"/>
    </row>
    <row r="160" spans="1:9" ht="42" customHeight="1" thickBot="1">
      <c r="A160" s="755"/>
      <c r="B160" s="756" t="s">
        <v>861</v>
      </c>
      <c r="C160" s="642" t="s">
        <v>123</v>
      </c>
      <c r="D160" s="609" t="s">
        <v>228</v>
      </c>
      <c r="E160" s="757">
        <v>19999.12</v>
      </c>
      <c r="F160" s="758">
        <v>20000</v>
      </c>
      <c r="G160" s="759"/>
      <c r="H160" s="759"/>
      <c r="I160" s="759"/>
    </row>
    <row r="161" spans="1:12" ht="23.25" customHeight="1" thickBot="1">
      <c r="A161" s="760"/>
      <c r="B161" s="761"/>
      <c r="C161" s="762"/>
      <c r="D161" s="763" t="s">
        <v>229</v>
      </c>
      <c r="E161" s="764">
        <f>SUM(E137:E160)</f>
        <v>11000207.52</v>
      </c>
      <c r="F161" s="765">
        <f>SUM(F138:F160)</f>
        <v>10686563.520000001</v>
      </c>
      <c r="G161" s="765">
        <f>SUM(G138:G160)</f>
        <v>0</v>
      </c>
      <c r="H161" s="765">
        <v>0</v>
      </c>
      <c r="I161" s="765">
        <v>313644</v>
      </c>
      <c r="K161" s="550"/>
      <c r="L161" s="550"/>
    </row>
    <row r="162" spans="1:17" s="548" customFormat="1" ht="23.25" customHeight="1" thickBot="1">
      <c r="A162" s="766"/>
      <c r="B162" s="766"/>
      <c r="C162" s="766"/>
      <c r="D162" s="707"/>
      <c r="E162" s="708"/>
      <c r="F162" s="728"/>
      <c r="G162" s="728"/>
      <c r="H162" s="728"/>
      <c r="I162" s="728"/>
      <c r="Q162" s="588"/>
    </row>
    <row r="163" spans="1:9" ht="46.5" customHeight="1" thickBot="1">
      <c r="A163" s="767"/>
      <c r="B163" s="768"/>
      <c r="C163" s="769"/>
      <c r="D163" s="770" t="s">
        <v>230</v>
      </c>
      <c r="E163" s="622">
        <f>E132+E128+E118+E107+E100+E86+E73+E161</f>
        <v>60144000.81999999</v>
      </c>
      <c r="F163" s="726">
        <f>F132+F128+F118+F107+F100+F86+F73+F161</f>
        <v>18513468.82</v>
      </c>
      <c r="G163" s="726">
        <f>G132+G128+G118+G107+G100+G86+G73+G161</f>
        <v>10322414</v>
      </c>
      <c r="H163" s="726">
        <f>H132+H128+H118+H107+H100+H86+H73+H161</f>
        <v>19150707.3</v>
      </c>
      <c r="I163" s="771">
        <f>I132+I128+I118+I107+I100+I86+I73+I161</f>
        <v>12157410.7</v>
      </c>
    </row>
    <row r="164" spans="4:9" ht="27" customHeight="1" thickBot="1">
      <c r="D164" s="707"/>
      <c r="E164" s="708"/>
      <c r="F164" s="728"/>
      <c r="G164" s="728"/>
      <c r="H164" s="728"/>
      <c r="I164" s="728"/>
    </row>
    <row r="165" spans="1:26" s="774" customFormat="1" ht="42.75" customHeight="1" thickBot="1">
      <c r="A165" s="907" t="s">
        <v>231</v>
      </c>
      <c r="B165" s="908"/>
      <c r="C165" s="908"/>
      <c r="D165" s="908"/>
      <c r="E165" s="908"/>
      <c r="F165" s="908"/>
      <c r="G165" s="908"/>
      <c r="H165" s="908"/>
      <c r="I165" s="909"/>
      <c r="J165" s="772"/>
      <c r="K165" s="772"/>
      <c r="L165" s="772"/>
      <c r="M165" s="772"/>
      <c r="N165" s="772"/>
      <c r="O165" s="772"/>
      <c r="P165" s="772"/>
      <c r="Q165" s="773"/>
      <c r="R165" s="772"/>
      <c r="S165" s="772"/>
      <c r="T165" s="772"/>
      <c r="U165" s="772"/>
      <c r="V165" s="772"/>
      <c r="W165" s="772"/>
      <c r="X165" s="772"/>
      <c r="Y165" s="772"/>
      <c r="Z165" s="772"/>
    </row>
    <row r="166" spans="1:17" s="719" customFormat="1" ht="66.75" customHeight="1" thickBot="1">
      <c r="A166" s="556"/>
      <c r="B166" s="557"/>
      <c r="C166" s="557"/>
      <c r="D166" s="775" t="s">
        <v>232</v>
      </c>
      <c r="E166" s="560" t="s">
        <v>4</v>
      </c>
      <c r="F166" s="561" t="s">
        <v>5</v>
      </c>
      <c r="G166" s="561" t="s">
        <v>6</v>
      </c>
      <c r="H166" s="561" t="s">
        <v>7</v>
      </c>
      <c r="I166" s="562" t="s">
        <v>8</v>
      </c>
      <c r="J166" s="718"/>
      <c r="Q166" s="720"/>
    </row>
    <row r="167" spans="1:9" ht="36.75" customHeight="1">
      <c r="A167" s="632" t="s">
        <v>233</v>
      </c>
      <c r="B167" s="633"/>
      <c r="C167" s="633"/>
      <c r="D167" s="776" t="s">
        <v>234</v>
      </c>
      <c r="E167" s="777">
        <v>150000</v>
      </c>
      <c r="F167" s="778"/>
      <c r="G167" s="779">
        <v>150000</v>
      </c>
      <c r="H167" s="779"/>
      <c r="I167" s="780"/>
    </row>
    <row r="168" spans="1:9" ht="54.75" customHeight="1">
      <c r="A168" s="570" t="s">
        <v>235</v>
      </c>
      <c r="B168" s="571"/>
      <c r="C168" s="571"/>
      <c r="D168" s="684" t="s">
        <v>236</v>
      </c>
      <c r="E168" s="685">
        <v>146875</v>
      </c>
      <c r="F168" s="781"/>
      <c r="G168" s="575">
        <v>146875</v>
      </c>
      <c r="H168" s="575"/>
      <c r="I168" s="576"/>
    </row>
    <row r="169" spans="1:9" ht="42" customHeight="1">
      <c r="A169" s="570" t="s">
        <v>125</v>
      </c>
      <c r="B169" s="571"/>
      <c r="C169" s="571"/>
      <c r="D169" s="684" t="s">
        <v>237</v>
      </c>
      <c r="E169" s="685">
        <v>274400</v>
      </c>
      <c r="F169" s="781"/>
      <c r="G169" s="575"/>
      <c r="H169" s="575">
        <v>274400</v>
      </c>
      <c r="I169" s="576"/>
    </row>
    <row r="170" spans="1:9" ht="42" customHeight="1">
      <c r="A170" s="570" t="s">
        <v>148</v>
      </c>
      <c r="B170" s="571"/>
      <c r="C170" s="571"/>
      <c r="D170" s="684" t="s">
        <v>238</v>
      </c>
      <c r="E170" s="685">
        <v>224000</v>
      </c>
      <c r="F170" s="781"/>
      <c r="G170" s="575"/>
      <c r="H170" s="575">
        <v>224000</v>
      </c>
      <c r="I170" s="576"/>
    </row>
    <row r="171" spans="1:9" ht="42" customHeight="1">
      <c r="A171" s="570" t="s">
        <v>125</v>
      </c>
      <c r="B171" s="571"/>
      <c r="C171" s="571"/>
      <c r="D171" s="684" t="s">
        <v>239</v>
      </c>
      <c r="E171" s="685">
        <v>1540800</v>
      </c>
      <c r="F171" s="781"/>
      <c r="G171" s="575">
        <v>1540800</v>
      </c>
      <c r="H171" s="575"/>
      <c r="I171" s="576"/>
    </row>
    <row r="172" spans="1:9" ht="42" customHeight="1">
      <c r="A172" s="570" t="s">
        <v>148</v>
      </c>
      <c r="B172" s="571"/>
      <c r="C172" s="571"/>
      <c r="D172" s="684" t="s">
        <v>240</v>
      </c>
      <c r="E172" s="685">
        <v>150000</v>
      </c>
      <c r="F172" s="781"/>
      <c r="G172" s="575"/>
      <c r="H172" s="575">
        <v>150000</v>
      </c>
      <c r="I172" s="576"/>
    </row>
    <row r="173" spans="1:9" ht="64.5" customHeight="1">
      <c r="A173" s="570" t="s">
        <v>167</v>
      </c>
      <c r="B173" s="571"/>
      <c r="C173" s="571"/>
      <c r="D173" s="684" t="s">
        <v>241</v>
      </c>
      <c r="E173" s="685">
        <v>21576</v>
      </c>
      <c r="F173" s="781"/>
      <c r="G173" s="575">
        <v>21576</v>
      </c>
      <c r="H173" s="575"/>
      <c r="I173" s="576"/>
    </row>
    <row r="174" spans="1:9" ht="42" customHeight="1">
      <c r="A174" s="570" t="s">
        <v>104</v>
      </c>
      <c r="B174" s="571"/>
      <c r="C174" s="571"/>
      <c r="D174" s="684" t="s">
        <v>242</v>
      </c>
      <c r="E174" s="685">
        <v>100000</v>
      </c>
      <c r="F174" s="781"/>
      <c r="G174" s="575">
        <v>100000</v>
      </c>
      <c r="H174" s="575"/>
      <c r="I174" s="576"/>
    </row>
    <row r="175" spans="1:9" ht="42" customHeight="1">
      <c r="A175" s="570" t="s">
        <v>243</v>
      </c>
      <c r="B175" s="571"/>
      <c r="C175" s="571"/>
      <c r="D175" s="684" t="s">
        <v>244</v>
      </c>
      <c r="E175" s="685">
        <v>268800</v>
      </c>
      <c r="F175" s="781"/>
      <c r="G175" s="575">
        <v>268800</v>
      </c>
      <c r="H175" s="575"/>
      <c r="I175" s="576"/>
    </row>
    <row r="176" spans="1:9" ht="42" customHeight="1">
      <c r="A176" s="570" t="s">
        <v>150</v>
      </c>
      <c r="B176" s="571"/>
      <c r="C176" s="571"/>
      <c r="D176" s="684" t="s">
        <v>245</v>
      </c>
      <c r="E176" s="685">
        <v>229970</v>
      </c>
      <c r="F176" s="781"/>
      <c r="G176" s="575">
        <v>30000</v>
      </c>
      <c r="H176" s="575">
        <v>129970</v>
      </c>
      <c r="I176" s="576">
        <v>70000</v>
      </c>
    </row>
    <row r="177" spans="1:9" ht="42" customHeight="1">
      <c r="A177" s="570" t="s">
        <v>191</v>
      </c>
      <c r="B177" s="571"/>
      <c r="C177" s="571"/>
      <c r="D177" s="684" t="s">
        <v>246</v>
      </c>
      <c r="E177" s="685">
        <v>40000</v>
      </c>
      <c r="F177" s="781"/>
      <c r="G177" s="575"/>
      <c r="H177" s="575">
        <v>40000</v>
      </c>
      <c r="I177" s="576"/>
    </row>
    <row r="178" spans="1:9" ht="129" customHeight="1">
      <c r="A178" s="570" t="s">
        <v>87</v>
      </c>
      <c r="B178" s="571"/>
      <c r="C178" s="571"/>
      <c r="D178" s="684" t="s">
        <v>247</v>
      </c>
      <c r="E178" s="685">
        <v>500000</v>
      </c>
      <c r="F178" s="781"/>
      <c r="G178" s="575">
        <v>150000</v>
      </c>
      <c r="H178" s="575"/>
      <c r="I178" s="576">
        <v>350000</v>
      </c>
    </row>
    <row r="179" spans="1:9" ht="111" customHeight="1">
      <c r="A179" s="570" t="s">
        <v>87</v>
      </c>
      <c r="B179" s="571"/>
      <c r="C179" s="571"/>
      <c r="D179" s="684" t="s">
        <v>248</v>
      </c>
      <c r="E179" s="685">
        <v>500000</v>
      </c>
      <c r="F179" s="781"/>
      <c r="G179" s="575">
        <v>150000</v>
      </c>
      <c r="H179" s="575"/>
      <c r="I179" s="576">
        <v>350000</v>
      </c>
    </row>
    <row r="180" spans="1:9" ht="42" customHeight="1">
      <c r="A180" s="570" t="s">
        <v>120</v>
      </c>
      <c r="B180" s="571"/>
      <c r="C180" s="571"/>
      <c r="D180" s="684" t="s">
        <v>249</v>
      </c>
      <c r="E180" s="685">
        <v>460200</v>
      </c>
      <c r="F180" s="781"/>
      <c r="G180" s="575"/>
      <c r="H180" s="575"/>
      <c r="I180" s="576">
        <v>460200</v>
      </c>
    </row>
    <row r="181" spans="1:9" ht="42" customHeight="1">
      <c r="A181" s="570" t="s">
        <v>250</v>
      </c>
      <c r="B181" s="571"/>
      <c r="C181" s="571"/>
      <c r="D181" s="684" t="s">
        <v>251</v>
      </c>
      <c r="E181" s="685">
        <v>250000</v>
      </c>
      <c r="F181" s="781"/>
      <c r="G181" s="575">
        <v>100000</v>
      </c>
      <c r="H181" s="575"/>
      <c r="I181" s="576">
        <v>150000</v>
      </c>
    </row>
    <row r="182" spans="1:9" ht="42" customHeight="1" thickBot="1">
      <c r="A182" s="608" t="s">
        <v>87</v>
      </c>
      <c r="B182" s="641"/>
      <c r="C182" s="641"/>
      <c r="D182" s="782" t="s">
        <v>252</v>
      </c>
      <c r="E182" s="783">
        <v>60000</v>
      </c>
      <c r="F182" s="784"/>
      <c r="G182" s="759"/>
      <c r="H182" s="759"/>
      <c r="I182" s="785">
        <v>60000</v>
      </c>
    </row>
    <row r="183" spans="1:9" ht="30" customHeight="1" thickBot="1">
      <c r="A183" s="616"/>
      <c r="B183" s="617"/>
      <c r="C183" s="618"/>
      <c r="D183" s="786" t="s">
        <v>253</v>
      </c>
      <c r="E183" s="622">
        <f>SUM(E167:E182)</f>
        <v>4916621</v>
      </c>
      <c r="F183" s="726">
        <f>SUM(F167:F182)</f>
        <v>0</v>
      </c>
      <c r="G183" s="726">
        <f>SUM(G167:G182)</f>
        <v>2658051</v>
      </c>
      <c r="H183" s="726">
        <f>SUM(H167:H182)</f>
        <v>818370</v>
      </c>
      <c r="I183" s="787">
        <f>SUM(I167:I182)</f>
        <v>1440200</v>
      </c>
    </row>
    <row r="184" spans="1:9" ht="20.25">
      <c r="A184" s="706"/>
      <c r="B184" s="706"/>
      <c r="C184" s="706"/>
      <c r="D184" s="707"/>
      <c r="E184" s="708"/>
      <c r="F184" s="728"/>
      <c r="G184" s="728"/>
      <c r="H184" s="728"/>
      <c r="I184" s="728"/>
    </row>
    <row r="185" spans="1:17" s="665" customFormat="1" ht="20.25">
      <c r="A185" s="706"/>
      <c r="B185" s="706"/>
      <c r="C185" s="706"/>
      <c r="D185" s="707"/>
      <c r="E185" s="708"/>
      <c r="F185" s="728"/>
      <c r="G185" s="728"/>
      <c r="H185" s="728"/>
      <c r="I185" s="728"/>
      <c r="J185" s="664"/>
      <c r="Q185" s="666"/>
    </row>
    <row r="186" spans="1:9" ht="39" customHeight="1" thickBot="1">
      <c r="A186" s="706"/>
      <c r="B186" s="706"/>
      <c r="C186" s="706"/>
      <c r="D186" s="707"/>
      <c r="E186" s="708"/>
      <c r="F186" s="728"/>
      <c r="G186" s="728"/>
      <c r="H186" s="728"/>
      <c r="I186" s="728"/>
    </row>
    <row r="187" spans="1:17" s="719" customFormat="1" ht="61.5" thickBot="1">
      <c r="A187" s="644"/>
      <c r="B187" s="645"/>
      <c r="C187" s="645"/>
      <c r="D187" s="775" t="s">
        <v>254</v>
      </c>
      <c r="E187" s="560" t="s">
        <v>4</v>
      </c>
      <c r="F187" s="561" t="s">
        <v>5</v>
      </c>
      <c r="G187" s="561" t="s">
        <v>6</v>
      </c>
      <c r="H187" s="788" t="s">
        <v>7</v>
      </c>
      <c r="I187" s="789" t="s">
        <v>8</v>
      </c>
      <c r="J187" s="718"/>
      <c r="Q187" s="720"/>
    </row>
    <row r="188" spans="1:9" ht="48" customHeight="1">
      <c r="A188" s="632" t="s">
        <v>79</v>
      </c>
      <c r="B188" s="633"/>
      <c r="C188" s="633"/>
      <c r="D188" s="776" t="s">
        <v>255</v>
      </c>
      <c r="E188" s="777">
        <v>325000</v>
      </c>
      <c r="F188" s="779"/>
      <c r="G188" s="779">
        <v>37000</v>
      </c>
      <c r="H188" s="779">
        <f>SUM(E188-G188-I188)</f>
        <v>168000</v>
      </c>
      <c r="I188" s="780">
        <v>120000</v>
      </c>
    </row>
    <row r="189" spans="1:9" ht="37.5" customHeight="1">
      <c r="A189" s="570" t="s">
        <v>28</v>
      </c>
      <c r="B189" s="571"/>
      <c r="C189" s="571"/>
      <c r="D189" s="684" t="s">
        <v>256</v>
      </c>
      <c r="E189" s="685">
        <v>30400</v>
      </c>
      <c r="F189" s="575"/>
      <c r="G189" s="575"/>
      <c r="H189" s="575"/>
      <c r="I189" s="576">
        <v>30400</v>
      </c>
    </row>
    <row r="190" spans="1:9" ht="52.5" customHeight="1">
      <c r="A190" s="570" t="s">
        <v>235</v>
      </c>
      <c r="B190" s="571"/>
      <c r="C190" s="571"/>
      <c r="D190" s="684" t="s">
        <v>257</v>
      </c>
      <c r="E190" s="685">
        <v>54960</v>
      </c>
      <c r="F190" s="575"/>
      <c r="G190" s="575"/>
      <c r="H190" s="575">
        <v>54960</v>
      </c>
      <c r="I190" s="576"/>
    </row>
    <row r="191" spans="1:9" ht="48" customHeight="1">
      <c r="A191" s="570" t="s">
        <v>104</v>
      </c>
      <c r="B191" s="571"/>
      <c r="C191" s="571"/>
      <c r="D191" s="684" t="s">
        <v>258</v>
      </c>
      <c r="E191" s="685">
        <v>300000</v>
      </c>
      <c r="F191" s="575"/>
      <c r="G191" s="575">
        <v>300000</v>
      </c>
      <c r="H191" s="575"/>
      <c r="I191" s="576"/>
    </row>
    <row r="192" spans="1:9" ht="63.75" customHeight="1">
      <c r="A192" s="570" t="s">
        <v>133</v>
      </c>
      <c r="B192" s="571"/>
      <c r="C192" s="571"/>
      <c r="D192" s="684" t="s">
        <v>259</v>
      </c>
      <c r="E192" s="685">
        <v>100000</v>
      </c>
      <c r="F192" s="575"/>
      <c r="G192" s="575">
        <v>100000</v>
      </c>
      <c r="H192" s="575"/>
      <c r="I192" s="576"/>
    </row>
    <row r="193" spans="1:9" ht="37.5" customHeight="1">
      <c r="A193" s="570" t="s">
        <v>127</v>
      </c>
      <c r="B193" s="571"/>
      <c r="C193" s="571"/>
      <c r="D193" s="684" t="s">
        <v>260</v>
      </c>
      <c r="E193" s="685">
        <v>60000</v>
      </c>
      <c r="F193" s="575"/>
      <c r="G193" s="575"/>
      <c r="H193" s="575">
        <v>60000</v>
      </c>
      <c r="I193" s="576"/>
    </row>
    <row r="194" spans="1:9" ht="37.5" customHeight="1">
      <c r="A194" s="570" t="s">
        <v>261</v>
      </c>
      <c r="B194" s="571"/>
      <c r="C194" s="571"/>
      <c r="D194" s="684" t="s">
        <v>262</v>
      </c>
      <c r="E194" s="685">
        <v>450000</v>
      </c>
      <c r="F194" s="575"/>
      <c r="G194" s="575">
        <v>150000</v>
      </c>
      <c r="H194" s="575">
        <v>150000</v>
      </c>
      <c r="I194" s="576">
        <v>150000</v>
      </c>
    </row>
    <row r="195" spans="1:9" ht="52.5" customHeight="1">
      <c r="A195" s="570" t="s">
        <v>148</v>
      </c>
      <c r="B195" s="571"/>
      <c r="C195" s="571"/>
      <c r="D195" s="684" t="s">
        <v>263</v>
      </c>
      <c r="E195" s="685">
        <v>150000</v>
      </c>
      <c r="F195" s="575"/>
      <c r="G195" s="575"/>
      <c r="H195" s="575"/>
      <c r="I195" s="576">
        <v>150000</v>
      </c>
    </row>
    <row r="196" spans="1:9" ht="60" customHeight="1">
      <c r="A196" s="570" t="s">
        <v>131</v>
      </c>
      <c r="B196" s="571"/>
      <c r="C196" s="571"/>
      <c r="D196" s="684" t="s">
        <v>264</v>
      </c>
      <c r="E196" s="685">
        <v>233369</v>
      </c>
      <c r="F196" s="575"/>
      <c r="G196" s="575">
        <v>116427.58</v>
      </c>
      <c r="H196" s="575">
        <v>116941.42</v>
      </c>
      <c r="I196" s="576"/>
    </row>
    <row r="197" spans="1:9" ht="37.5" customHeight="1">
      <c r="A197" s="570" t="s">
        <v>265</v>
      </c>
      <c r="B197" s="571"/>
      <c r="C197" s="571"/>
      <c r="D197" s="684" t="s">
        <v>266</v>
      </c>
      <c r="E197" s="685">
        <v>31000</v>
      </c>
      <c r="F197" s="575"/>
      <c r="G197" s="575">
        <v>31000</v>
      </c>
      <c r="H197" s="575"/>
      <c r="I197" s="576"/>
    </row>
    <row r="198" spans="1:9" ht="37.5" customHeight="1">
      <c r="A198" s="570" t="s">
        <v>265</v>
      </c>
      <c r="B198" s="571"/>
      <c r="C198" s="571"/>
      <c r="D198" s="684" t="s">
        <v>267</v>
      </c>
      <c r="E198" s="685">
        <v>125000</v>
      </c>
      <c r="F198" s="575"/>
      <c r="G198" s="575">
        <v>125000</v>
      </c>
      <c r="H198" s="575"/>
      <c r="I198" s="576"/>
    </row>
    <row r="199" spans="1:9" ht="57" customHeight="1">
      <c r="A199" s="570" t="s">
        <v>120</v>
      </c>
      <c r="B199" s="571"/>
      <c r="C199" s="571"/>
      <c r="D199" s="684" t="s">
        <v>268</v>
      </c>
      <c r="E199" s="685">
        <v>174400</v>
      </c>
      <c r="F199" s="575"/>
      <c r="G199" s="575"/>
      <c r="H199" s="575"/>
      <c r="I199" s="576">
        <v>174400</v>
      </c>
    </row>
    <row r="200" spans="1:9" ht="37.5" customHeight="1">
      <c r="A200" s="570" t="s">
        <v>250</v>
      </c>
      <c r="B200" s="571"/>
      <c r="C200" s="571"/>
      <c r="D200" s="684" t="s">
        <v>269</v>
      </c>
      <c r="E200" s="685">
        <v>90000</v>
      </c>
      <c r="F200" s="575"/>
      <c r="G200" s="575"/>
      <c r="H200" s="575"/>
      <c r="I200" s="576">
        <v>90000</v>
      </c>
    </row>
    <row r="201" spans="1:9" ht="21.75" customHeight="1" thickBot="1">
      <c r="A201" s="790"/>
      <c r="B201" s="791"/>
      <c r="C201" s="791"/>
      <c r="D201" s="792" t="s">
        <v>270</v>
      </c>
      <c r="E201" s="793">
        <f>SUM(E188:E200)</f>
        <v>2124129</v>
      </c>
      <c r="F201" s="794">
        <f>SUM(F188:F199)</f>
        <v>0</v>
      </c>
      <c r="G201" s="794">
        <f>SUM(G188:G200)</f>
        <v>859427.58</v>
      </c>
      <c r="H201" s="794">
        <f>SUM(H188:H200)</f>
        <v>549901.42</v>
      </c>
      <c r="I201" s="795">
        <f>SUM(I188:I200)</f>
        <v>714800</v>
      </c>
    </row>
    <row r="202" spans="1:9" ht="33" customHeight="1" thickBot="1">
      <c r="A202" s="616"/>
      <c r="B202" s="617"/>
      <c r="C202" s="617"/>
      <c r="D202" s="786" t="s">
        <v>271</v>
      </c>
      <c r="E202" s="796">
        <f>SUM(E183+E201)</f>
        <v>7040750</v>
      </c>
      <c r="F202" s="797">
        <f>SUM(F183+F201)</f>
        <v>0</v>
      </c>
      <c r="G202" s="797">
        <f>SUM(G201+G183)</f>
        <v>3517478.58</v>
      </c>
      <c r="H202" s="797">
        <f>SUM(H201+H183)</f>
        <v>1368271.42</v>
      </c>
      <c r="I202" s="798">
        <f>SUM(I201+I183)</f>
        <v>2155000</v>
      </c>
    </row>
    <row r="204" ht="20.25">
      <c r="F204" s="800"/>
    </row>
    <row r="205" spans="5:9" ht="20.25">
      <c r="E205" s="740"/>
      <c r="F205" s="800"/>
      <c r="G205" s="800"/>
      <c r="H205" s="800"/>
      <c r="I205" s="800"/>
    </row>
    <row r="206" spans="4:9" ht="21" thickBot="1">
      <c r="D206" s="801"/>
      <c r="E206" s="740"/>
      <c r="F206" s="800"/>
      <c r="G206" s="800"/>
      <c r="H206" s="800"/>
      <c r="I206" s="800"/>
    </row>
    <row r="207" spans="1:9" ht="55.5" customHeight="1" thickBot="1">
      <c r="A207" s="616"/>
      <c r="B207" s="617"/>
      <c r="C207" s="617"/>
      <c r="D207" s="786" t="s">
        <v>272</v>
      </c>
      <c r="E207" s="796">
        <f>E202+E163</f>
        <v>67184750.82</v>
      </c>
      <c r="F207" s="797">
        <f>F202+F163</f>
        <v>18513468.82</v>
      </c>
      <c r="G207" s="797">
        <f>G202+G163</f>
        <v>13839892.58</v>
      </c>
      <c r="H207" s="797">
        <f>H202+H163</f>
        <v>20518978.72</v>
      </c>
      <c r="I207" s="798">
        <f>I202+I163</f>
        <v>14312410.7</v>
      </c>
    </row>
    <row r="208" spans="5:9" ht="20.25">
      <c r="E208" s="740"/>
      <c r="F208" s="800"/>
      <c r="G208" s="800"/>
      <c r="H208" s="800"/>
      <c r="I208" s="800"/>
    </row>
    <row r="209" spans="5:9" ht="20.25">
      <c r="E209" s="740"/>
      <c r="F209" s="800"/>
      <c r="G209" s="800"/>
      <c r="H209" s="800"/>
      <c r="I209" s="800"/>
    </row>
    <row r="210" spans="5:9" ht="20.25">
      <c r="E210" s="740"/>
      <c r="F210" s="800"/>
      <c r="G210" s="800"/>
      <c r="H210" s="800"/>
      <c r="I210" s="800"/>
    </row>
    <row r="211" spans="5:9" ht="20.25">
      <c r="E211" s="740"/>
      <c r="F211" s="800"/>
      <c r="G211" s="800"/>
      <c r="H211" s="800"/>
      <c r="I211" s="800"/>
    </row>
    <row r="212" spans="5:9" ht="20.25">
      <c r="E212" s="740"/>
      <c r="F212" s="802"/>
      <c r="G212" s="800"/>
      <c r="H212" s="800"/>
      <c r="I212" s="800"/>
    </row>
    <row r="213" spans="5:9" ht="20.25">
      <c r="E213" s="740"/>
      <c r="F213" s="800"/>
      <c r="G213" s="800"/>
      <c r="H213" s="800"/>
      <c r="I213" s="800"/>
    </row>
    <row r="214" spans="5:9" ht="20.25">
      <c r="E214" s="740"/>
      <c r="F214" s="800"/>
      <c r="G214" s="800"/>
      <c r="H214" s="800"/>
      <c r="I214" s="800"/>
    </row>
    <row r="215" spans="5:9" ht="20.25">
      <c r="E215" s="740"/>
      <c r="F215" s="800"/>
      <c r="G215" s="800"/>
      <c r="H215" s="800"/>
      <c r="I215" s="800"/>
    </row>
    <row r="216" spans="5:9" ht="20.25">
      <c r="E216" s="740"/>
      <c r="F216" s="800"/>
      <c r="G216" s="800"/>
      <c r="H216" s="800"/>
      <c r="I216" s="800"/>
    </row>
    <row r="217" spans="5:9" ht="20.25">
      <c r="E217" s="803"/>
      <c r="F217" s="804"/>
      <c r="G217" s="804"/>
      <c r="H217" s="804"/>
      <c r="I217" s="804"/>
    </row>
    <row r="218" spans="5:9" ht="20.25">
      <c r="E218" s="740"/>
      <c r="F218" s="800"/>
      <c r="G218" s="800"/>
      <c r="H218" s="800"/>
      <c r="I218" s="800"/>
    </row>
    <row r="219" spans="5:9" ht="20.25">
      <c r="E219" s="740"/>
      <c r="F219" s="800"/>
      <c r="G219" s="800"/>
      <c r="H219" s="800"/>
      <c r="I219" s="800"/>
    </row>
    <row r="225" ht="20.25">
      <c r="E225" s="740"/>
    </row>
    <row r="228" ht="20.25">
      <c r="E228" s="740"/>
    </row>
    <row r="230" ht="20.25">
      <c r="F230" s="740"/>
    </row>
    <row r="231" ht="20.25">
      <c r="E231" s="740"/>
    </row>
    <row r="232" ht="20.25">
      <c r="E232" s="740"/>
    </row>
    <row r="233" ht="20.25">
      <c r="E233" s="740"/>
    </row>
  </sheetData>
  <sheetProtection/>
  <mergeCells count="7">
    <mergeCell ref="D4:F4"/>
    <mergeCell ref="D135:I135"/>
    <mergeCell ref="A165:I165"/>
    <mergeCell ref="A74:I75"/>
    <mergeCell ref="A87:I87"/>
    <mergeCell ref="A101:I101"/>
    <mergeCell ref="D133:I133"/>
  </mergeCells>
  <printOptions/>
  <pageMargins left="0.25" right="0.25" top="0.75" bottom="0.75" header="0.3" footer="0.3"/>
  <pageSetup orientation="portrait" paperSize="9" scale="36" r:id="rId3"/>
  <rowBreaks count="6" manualBreakCount="6">
    <brk id="45" max="8" man="1"/>
    <brk id="73" max="8" man="1"/>
    <brk id="87" max="8" man="1"/>
    <brk id="109" max="8" man="1"/>
    <brk id="134" max="8" man="1"/>
    <brk id="163" max="8" man="1"/>
  </rowBreaks>
  <legacyDrawing r:id="rId2"/>
</worksheet>
</file>

<file path=xl/worksheets/sheet2.xml><?xml version="1.0" encoding="utf-8"?>
<worksheet xmlns="http://schemas.openxmlformats.org/spreadsheetml/2006/main" xmlns:r="http://schemas.openxmlformats.org/officeDocument/2006/relationships">
  <dimension ref="A1:H150"/>
  <sheetViews>
    <sheetView zoomScale="50" zoomScaleNormal="50" zoomScalePageLayoutView="0" workbookViewId="0" topLeftCell="A1">
      <selection activeCell="O23" sqref="O23"/>
    </sheetView>
  </sheetViews>
  <sheetFormatPr defaultColWidth="9.140625" defaultRowHeight="12.75"/>
  <cols>
    <col min="1" max="1" width="8.8515625" style="3" customWidth="1"/>
    <col min="2" max="2" width="25.7109375" style="3" customWidth="1"/>
    <col min="3" max="3" width="95.57421875" style="3" customWidth="1"/>
    <col min="4" max="4" width="9.8515625" style="3" customWidth="1"/>
    <col min="5" max="8" width="25.7109375" style="3" customWidth="1"/>
  </cols>
  <sheetData>
    <row r="1" ht="15.75">
      <c r="H1" s="4" t="s">
        <v>273</v>
      </c>
    </row>
    <row r="3" spans="2:8" ht="27">
      <c r="B3" s="916" t="s">
        <v>274</v>
      </c>
      <c r="C3" s="916"/>
      <c r="D3" s="916"/>
      <c r="E3" s="916"/>
      <c r="F3" s="916"/>
      <c r="G3" s="916"/>
      <c r="H3" s="916"/>
    </row>
    <row r="4" spans="2:8" ht="16.5" thickBot="1">
      <c r="B4" s="5"/>
      <c r="C4" s="6"/>
      <c r="D4" s="6"/>
      <c r="E4" s="7"/>
      <c r="F4" s="7"/>
      <c r="G4" s="7"/>
      <c r="H4" s="8" t="s">
        <v>275</v>
      </c>
    </row>
    <row r="5" spans="1:8" ht="19.5" thickBot="1">
      <c r="A5" s="9"/>
      <c r="B5" s="917" t="s">
        <v>276</v>
      </c>
      <c r="C5" s="919" t="s">
        <v>277</v>
      </c>
      <c r="D5" s="919" t="s">
        <v>278</v>
      </c>
      <c r="E5" s="921"/>
      <c r="F5" s="921"/>
      <c r="G5" s="921"/>
      <c r="H5" s="922"/>
    </row>
    <row r="6" spans="1:8" ht="18.75">
      <c r="A6" s="10"/>
      <c r="B6" s="918"/>
      <c r="C6" s="920"/>
      <c r="D6" s="920"/>
      <c r="E6" s="923" t="s">
        <v>279</v>
      </c>
      <c r="F6" s="923" t="s">
        <v>280</v>
      </c>
      <c r="G6" s="923" t="s">
        <v>281</v>
      </c>
      <c r="H6" s="925" t="s">
        <v>282</v>
      </c>
    </row>
    <row r="7" spans="1:8" ht="18.75">
      <c r="A7" s="11"/>
      <c r="B7" s="918"/>
      <c r="C7" s="920"/>
      <c r="D7" s="920"/>
      <c r="E7" s="924"/>
      <c r="F7" s="924"/>
      <c r="G7" s="924"/>
      <c r="H7" s="926"/>
    </row>
    <row r="8" spans="1:8" ht="19.5" thickBot="1">
      <c r="A8" s="11"/>
      <c r="B8" s="12">
        <v>1</v>
      </c>
      <c r="C8" s="13">
        <v>2</v>
      </c>
      <c r="D8" s="14">
        <v>3</v>
      </c>
      <c r="E8" s="15">
        <v>4</v>
      </c>
      <c r="F8" s="15">
        <v>5</v>
      </c>
      <c r="G8" s="15">
        <v>6</v>
      </c>
      <c r="H8" s="16">
        <v>7</v>
      </c>
    </row>
    <row r="9" spans="1:8" ht="20.25">
      <c r="A9" s="17"/>
      <c r="B9" s="18"/>
      <c r="C9" s="19" t="s">
        <v>283</v>
      </c>
      <c r="D9" s="20"/>
      <c r="E9" s="21"/>
      <c r="F9" s="21"/>
      <c r="G9" s="21"/>
      <c r="H9" s="22"/>
    </row>
    <row r="10" spans="1:8" ht="20.25">
      <c r="A10" s="17"/>
      <c r="B10" s="23">
        <v>0</v>
      </c>
      <c r="C10" s="24" t="s">
        <v>284</v>
      </c>
      <c r="D10" s="25" t="s">
        <v>285</v>
      </c>
      <c r="E10" s="26"/>
      <c r="F10" s="26"/>
      <c r="G10" s="26"/>
      <c r="H10" s="27"/>
    </row>
    <row r="11" spans="1:8" ht="20.25">
      <c r="A11" s="28"/>
      <c r="B11" s="23"/>
      <c r="C11" s="24" t="s">
        <v>286</v>
      </c>
      <c r="D11" s="25" t="s">
        <v>287</v>
      </c>
      <c r="E11" s="26">
        <v>38103</v>
      </c>
      <c r="F11" s="26">
        <v>46119</v>
      </c>
      <c r="G11" s="26">
        <v>41692</v>
      </c>
      <c r="H11" s="27">
        <v>42429</v>
      </c>
    </row>
    <row r="12" spans="1:8" ht="20.25">
      <c r="A12" s="28"/>
      <c r="B12" s="23">
        <v>1</v>
      </c>
      <c r="C12" s="24" t="s">
        <v>288</v>
      </c>
      <c r="D12" s="25" t="s">
        <v>289</v>
      </c>
      <c r="E12" s="26">
        <v>23</v>
      </c>
      <c r="F12" s="26">
        <v>23</v>
      </c>
      <c r="G12" s="26">
        <v>23</v>
      </c>
      <c r="H12" s="27">
        <v>23</v>
      </c>
    </row>
    <row r="13" spans="1:8" ht="20.25">
      <c r="A13" s="28"/>
      <c r="B13" s="23" t="s">
        <v>290</v>
      </c>
      <c r="C13" s="29" t="s">
        <v>291</v>
      </c>
      <c r="D13" s="25" t="s">
        <v>292</v>
      </c>
      <c r="E13" s="26"/>
      <c r="F13" s="26"/>
      <c r="G13" s="26"/>
      <c r="H13" s="27"/>
    </row>
    <row r="14" spans="1:8" ht="37.5">
      <c r="A14" s="28"/>
      <c r="B14" s="23" t="s">
        <v>293</v>
      </c>
      <c r="C14" s="29" t="s">
        <v>294</v>
      </c>
      <c r="D14" s="25" t="s">
        <v>295</v>
      </c>
      <c r="E14" s="26"/>
      <c r="F14" s="26"/>
      <c r="G14" s="26"/>
      <c r="H14" s="27"/>
    </row>
    <row r="15" spans="1:8" ht="20.25">
      <c r="A15" s="28"/>
      <c r="B15" s="23" t="s">
        <v>296</v>
      </c>
      <c r="C15" s="29" t="s">
        <v>297</v>
      </c>
      <c r="D15" s="25" t="s">
        <v>298</v>
      </c>
      <c r="E15" s="26"/>
      <c r="F15" s="26"/>
      <c r="G15" s="26"/>
      <c r="H15" s="27"/>
    </row>
    <row r="16" spans="1:8" ht="20.25">
      <c r="A16" s="28"/>
      <c r="B16" s="30" t="s">
        <v>299</v>
      </c>
      <c r="C16" s="29" t="s">
        <v>300</v>
      </c>
      <c r="D16" s="25" t="s">
        <v>301</v>
      </c>
      <c r="E16" s="26">
        <v>23</v>
      </c>
      <c r="F16" s="26">
        <v>23</v>
      </c>
      <c r="G16" s="26">
        <v>23</v>
      </c>
      <c r="H16" s="27">
        <v>23</v>
      </c>
    </row>
    <row r="17" spans="1:8" ht="20.25">
      <c r="A17" s="28"/>
      <c r="B17" s="30" t="s">
        <v>302</v>
      </c>
      <c r="C17" s="29" t="s">
        <v>303</v>
      </c>
      <c r="D17" s="25" t="s">
        <v>304</v>
      </c>
      <c r="E17" s="26"/>
      <c r="F17" s="26"/>
      <c r="G17" s="26"/>
      <c r="H17" s="27"/>
    </row>
    <row r="18" spans="1:8" ht="20.25">
      <c r="A18" s="28"/>
      <c r="B18" s="30" t="s">
        <v>305</v>
      </c>
      <c r="C18" s="29" t="s">
        <v>306</v>
      </c>
      <c r="D18" s="25" t="s">
        <v>307</v>
      </c>
      <c r="E18" s="26"/>
      <c r="F18" s="26"/>
      <c r="G18" s="26"/>
      <c r="H18" s="27"/>
    </row>
    <row r="19" spans="1:8" ht="37.5">
      <c r="A19" s="28"/>
      <c r="B19" s="31">
        <v>2</v>
      </c>
      <c r="C19" s="24" t="s">
        <v>308</v>
      </c>
      <c r="D19" s="25" t="s">
        <v>309</v>
      </c>
      <c r="E19" s="26">
        <v>38080</v>
      </c>
      <c r="F19" s="26">
        <v>46096</v>
      </c>
      <c r="G19" s="26">
        <v>41669</v>
      </c>
      <c r="H19" s="27">
        <v>42406</v>
      </c>
    </row>
    <row r="20" spans="1:8" ht="20.25">
      <c r="A20" s="28"/>
      <c r="B20" s="23" t="s">
        <v>310</v>
      </c>
      <c r="C20" s="29" t="s">
        <v>311</v>
      </c>
      <c r="D20" s="25" t="s">
        <v>312</v>
      </c>
      <c r="E20" s="26"/>
      <c r="F20" s="26"/>
      <c r="G20" s="26"/>
      <c r="H20" s="27"/>
    </row>
    <row r="21" spans="1:8" ht="20.25">
      <c r="A21" s="28"/>
      <c r="B21" s="30" t="s">
        <v>313</v>
      </c>
      <c r="C21" s="29" t="s">
        <v>314</v>
      </c>
      <c r="D21" s="25" t="s">
        <v>315</v>
      </c>
      <c r="E21" s="26">
        <v>11439</v>
      </c>
      <c r="F21" s="26">
        <v>12980</v>
      </c>
      <c r="G21" s="26">
        <v>12980</v>
      </c>
      <c r="H21" s="27">
        <v>12980</v>
      </c>
    </row>
    <row r="22" spans="1:8" ht="20.25">
      <c r="A22" s="28"/>
      <c r="B22" s="23" t="s">
        <v>316</v>
      </c>
      <c r="C22" s="29" t="s">
        <v>317</v>
      </c>
      <c r="D22" s="25" t="s">
        <v>318</v>
      </c>
      <c r="E22" s="26">
        <v>26641</v>
      </c>
      <c r="F22" s="26">
        <v>28191</v>
      </c>
      <c r="G22" s="26">
        <v>28689</v>
      </c>
      <c r="H22" s="27">
        <v>28689</v>
      </c>
    </row>
    <row r="23" spans="1:8" ht="20.25">
      <c r="A23" s="28"/>
      <c r="B23" s="23" t="s">
        <v>319</v>
      </c>
      <c r="C23" s="29" t="s">
        <v>320</v>
      </c>
      <c r="D23" s="25" t="s">
        <v>321</v>
      </c>
      <c r="E23" s="26"/>
      <c r="F23" s="26"/>
      <c r="G23" s="26"/>
      <c r="H23" s="27"/>
    </row>
    <row r="24" spans="1:8" ht="20.25">
      <c r="A24" s="28"/>
      <c r="B24" s="23" t="s">
        <v>322</v>
      </c>
      <c r="C24" s="29" t="s">
        <v>323</v>
      </c>
      <c r="D24" s="25" t="s">
        <v>324</v>
      </c>
      <c r="E24" s="26"/>
      <c r="F24" s="26"/>
      <c r="G24" s="26"/>
      <c r="H24" s="27"/>
    </row>
    <row r="25" spans="1:8" ht="20.25">
      <c r="A25" s="28"/>
      <c r="B25" s="23" t="s">
        <v>325</v>
      </c>
      <c r="C25" s="29" t="s">
        <v>326</v>
      </c>
      <c r="D25" s="25" t="s">
        <v>327</v>
      </c>
      <c r="E25" s="26"/>
      <c r="F25" s="26"/>
      <c r="G25" s="26"/>
      <c r="H25" s="27"/>
    </row>
    <row r="26" spans="1:8" ht="20.25">
      <c r="A26" s="28"/>
      <c r="B26" s="23" t="s">
        <v>328</v>
      </c>
      <c r="C26" s="29" t="s">
        <v>329</v>
      </c>
      <c r="D26" s="25" t="s">
        <v>330</v>
      </c>
      <c r="E26" s="26"/>
      <c r="F26" s="26">
        <v>4925</v>
      </c>
      <c r="G26" s="26"/>
      <c r="H26" s="27">
        <v>737</v>
      </c>
    </row>
    <row r="27" spans="1:8" ht="20.25">
      <c r="A27" s="28"/>
      <c r="B27" s="23" t="s">
        <v>331</v>
      </c>
      <c r="C27" s="29" t="s">
        <v>332</v>
      </c>
      <c r="D27" s="25" t="s">
        <v>333</v>
      </c>
      <c r="E27" s="26"/>
      <c r="F27" s="26"/>
      <c r="G27" s="26"/>
      <c r="H27" s="27"/>
    </row>
    <row r="28" spans="1:8" ht="20.25">
      <c r="A28" s="28"/>
      <c r="B28" s="31">
        <v>3</v>
      </c>
      <c r="C28" s="24" t="s">
        <v>334</v>
      </c>
      <c r="D28" s="25" t="s">
        <v>335</v>
      </c>
      <c r="E28" s="26"/>
      <c r="F28" s="26"/>
      <c r="G28" s="26"/>
      <c r="H28" s="27"/>
    </row>
    <row r="29" spans="1:8" ht="20.25">
      <c r="A29" s="28"/>
      <c r="B29" s="23" t="s">
        <v>336</v>
      </c>
      <c r="C29" s="29" t="s">
        <v>337</v>
      </c>
      <c r="D29" s="25" t="s">
        <v>338</v>
      </c>
      <c r="E29" s="26"/>
      <c r="F29" s="26"/>
      <c r="G29" s="26"/>
      <c r="H29" s="27"/>
    </row>
    <row r="30" spans="1:8" ht="20.25">
      <c r="A30" s="28"/>
      <c r="B30" s="30" t="s">
        <v>339</v>
      </c>
      <c r="C30" s="29" t="s">
        <v>340</v>
      </c>
      <c r="D30" s="25" t="s">
        <v>341</v>
      </c>
      <c r="E30" s="26"/>
      <c r="F30" s="26"/>
      <c r="G30" s="26"/>
      <c r="H30" s="27"/>
    </row>
    <row r="31" spans="1:8" ht="20.25">
      <c r="A31" s="28"/>
      <c r="B31" s="30" t="s">
        <v>342</v>
      </c>
      <c r="C31" s="29" t="s">
        <v>343</v>
      </c>
      <c r="D31" s="25" t="s">
        <v>344</v>
      </c>
      <c r="E31" s="26"/>
      <c r="F31" s="26"/>
      <c r="G31" s="26"/>
      <c r="H31" s="27"/>
    </row>
    <row r="32" spans="1:8" ht="20.25">
      <c r="A32" s="28"/>
      <c r="B32" s="30" t="s">
        <v>345</v>
      </c>
      <c r="C32" s="29" t="s">
        <v>346</v>
      </c>
      <c r="D32" s="25" t="s">
        <v>347</v>
      </c>
      <c r="E32" s="26"/>
      <c r="F32" s="26"/>
      <c r="G32" s="26"/>
      <c r="H32" s="27"/>
    </row>
    <row r="33" spans="1:8" ht="37.5">
      <c r="A33" s="28"/>
      <c r="B33" s="32" t="s">
        <v>348</v>
      </c>
      <c r="C33" s="24" t="s">
        <v>349</v>
      </c>
      <c r="D33" s="25" t="s">
        <v>350</v>
      </c>
      <c r="E33" s="26"/>
      <c r="F33" s="26"/>
      <c r="G33" s="26"/>
      <c r="H33" s="27"/>
    </row>
    <row r="34" spans="1:8" ht="20.25">
      <c r="A34" s="28"/>
      <c r="B34" s="30" t="s">
        <v>351</v>
      </c>
      <c r="C34" s="29" t="s">
        <v>352</v>
      </c>
      <c r="D34" s="25" t="s">
        <v>353</v>
      </c>
      <c r="E34" s="26"/>
      <c r="F34" s="26"/>
      <c r="G34" s="26"/>
      <c r="H34" s="27"/>
    </row>
    <row r="35" spans="1:8" ht="37.5">
      <c r="A35" s="28"/>
      <c r="B35" s="30" t="s">
        <v>354</v>
      </c>
      <c r="C35" s="29" t="s">
        <v>355</v>
      </c>
      <c r="D35" s="25" t="s">
        <v>356</v>
      </c>
      <c r="E35" s="26"/>
      <c r="F35" s="26"/>
      <c r="G35" s="26"/>
      <c r="H35" s="27"/>
    </row>
    <row r="36" spans="1:8" ht="37.5">
      <c r="A36" s="28"/>
      <c r="B36" s="30" t="s">
        <v>357</v>
      </c>
      <c r="C36" s="29" t="s">
        <v>358</v>
      </c>
      <c r="D36" s="25" t="s">
        <v>359</v>
      </c>
      <c r="E36" s="26"/>
      <c r="F36" s="26"/>
      <c r="G36" s="26"/>
      <c r="H36" s="27"/>
    </row>
    <row r="37" spans="1:8" ht="37.5">
      <c r="A37" s="28"/>
      <c r="B37" s="30" t="s">
        <v>360</v>
      </c>
      <c r="C37" s="29" t="s">
        <v>361</v>
      </c>
      <c r="D37" s="25" t="s">
        <v>362</v>
      </c>
      <c r="E37" s="26"/>
      <c r="F37" s="26"/>
      <c r="G37" s="26"/>
      <c r="H37" s="27"/>
    </row>
    <row r="38" spans="1:8" ht="37.5">
      <c r="A38" s="28"/>
      <c r="B38" s="30" t="s">
        <v>360</v>
      </c>
      <c r="C38" s="29" t="s">
        <v>363</v>
      </c>
      <c r="D38" s="25" t="s">
        <v>364</v>
      </c>
      <c r="E38" s="26"/>
      <c r="F38" s="26"/>
      <c r="G38" s="26"/>
      <c r="H38" s="27"/>
    </row>
    <row r="39" spans="1:8" ht="20.25">
      <c r="A39" s="28"/>
      <c r="B39" s="30" t="s">
        <v>365</v>
      </c>
      <c r="C39" s="29" t="s">
        <v>366</v>
      </c>
      <c r="D39" s="25" t="s">
        <v>367</v>
      </c>
      <c r="E39" s="26"/>
      <c r="F39" s="26"/>
      <c r="G39" s="26"/>
      <c r="H39" s="27"/>
    </row>
    <row r="40" spans="1:8" ht="20.25">
      <c r="A40" s="28"/>
      <c r="B40" s="30" t="s">
        <v>365</v>
      </c>
      <c r="C40" s="29" t="s">
        <v>368</v>
      </c>
      <c r="D40" s="25" t="s">
        <v>369</v>
      </c>
      <c r="E40" s="26"/>
      <c r="F40" s="26"/>
      <c r="G40" s="26"/>
      <c r="H40" s="27"/>
    </row>
    <row r="41" spans="1:8" ht="20.25">
      <c r="A41" s="28"/>
      <c r="B41" s="30" t="s">
        <v>370</v>
      </c>
      <c r="C41" s="29" t="s">
        <v>371</v>
      </c>
      <c r="D41" s="25" t="s">
        <v>372</v>
      </c>
      <c r="E41" s="26"/>
      <c r="F41" s="26"/>
      <c r="G41" s="26"/>
      <c r="H41" s="27"/>
    </row>
    <row r="42" spans="1:8" ht="20.25">
      <c r="A42" s="28"/>
      <c r="B42" s="30" t="s">
        <v>373</v>
      </c>
      <c r="C42" s="29" t="s">
        <v>374</v>
      </c>
      <c r="D42" s="25" t="s">
        <v>375</v>
      </c>
      <c r="E42" s="26"/>
      <c r="F42" s="26"/>
      <c r="G42" s="26"/>
      <c r="H42" s="27"/>
    </row>
    <row r="43" spans="1:8" ht="37.5">
      <c r="A43" s="28"/>
      <c r="B43" s="32">
        <v>5</v>
      </c>
      <c r="C43" s="24" t="s">
        <v>376</v>
      </c>
      <c r="D43" s="25" t="s">
        <v>377</v>
      </c>
      <c r="E43" s="26"/>
      <c r="F43" s="26"/>
      <c r="G43" s="26"/>
      <c r="H43" s="27"/>
    </row>
    <row r="44" spans="1:8" ht="20.25">
      <c r="A44" s="28"/>
      <c r="B44" s="30" t="s">
        <v>378</v>
      </c>
      <c r="C44" s="29" t="s">
        <v>379</v>
      </c>
      <c r="D44" s="25" t="s">
        <v>380</v>
      </c>
      <c r="E44" s="26"/>
      <c r="F44" s="26"/>
      <c r="G44" s="26"/>
      <c r="H44" s="27"/>
    </row>
    <row r="45" spans="1:8" ht="20.25">
      <c r="A45" s="28"/>
      <c r="B45" s="30" t="s">
        <v>381</v>
      </c>
      <c r="C45" s="29" t="s">
        <v>382</v>
      </c>
      <c r="D45" s="25" t="s">
        <v>383</v>
      </c>
      <c r="E45" s="26"/>
      <c r="F45" s="26"/>
      <c r="G45" s="26"/>
      <c r="H45" s="27"/>
    </row>
    <row r="46" spans="1:8" ht="20.25">
      <c r="A46" s="28"/>
      <c r="B46" s="30" t="s">
        <v>384</v>
      </c>
      <c r="C46" s="29" t="s">
        <v>385</v>
      </c>
      <c r="D46" s="25" t="s">
        <v>386</v>
      </c>
      <c r="E46" s="26"/>
      <c r="F46" s="26"/>
      <c r="G46" s="26"/>
      <c r="H46" s="27"/>
    </row>
    <row r="47" spans="1:8" ht="20.25">
      <c r="A47" s="28"/>
      <c r="B47" s="30" t="s">
        <v>387</v>
      </c>
      <c r="C47" s="29" t="s">
        <v>388</v>
      </c>
      <c r="D47" s="25" t="s">
        <v>389</v>
      </c>
      <c r="E47" s="26"/>
      <c r="F47" s="26"/>
      <c r="G47" s="26"/>
      <c r="H47" s="27"/>
    </row>
    <row r="48" spans="1:8" ht="20.25">
      <c r="A48" s="28"/>
      <c r="B48" s="30" t="s">
        <v>390</v>
      </c>
      <c r="C48" s="29" t="s">
        <v>391</v>
      </c>
      <c r="D48" s="25" t="s">
        <v>392</v>
      </c>
      <c r="E48" s="26"/>
      <c r="F48" s="26"/>
      <c r="G48" s="26"/>
      <c r="H48" s="27"/>
    </row>
    <row r="49" spans="1:8" ht="20.25">
      <c r="A49" s="28"/>
      <c r="B49" s="30" t="s">
        <v>393</v>
      </c>
      <c r="C49" s="29" t="s">
        <v>394</v>
      </c>
      <c r="D49" s="25" t="s">
        <v>395</v>
      </c>
      <c r="E49" s="26"/>
      <c r="F49" s="26"/>
      <c r="G49" s="26"/>
      <c r="H49" s="27"/>
    </row>
    <row r="50" spans="1:8" ht="20.25">
      <c r="A50" s="28"/>
      <c r="B50" s="30" t="s">
        <v>396</v>
      </c>
      <c r="C50" s="29" t="s">
        <v>397</v>
      </c>
      <c r="D50" s="25" t="s">
        <v>398</v>
      </c>
      <c r="E50" s="26"/>
      <c r="F50" s="26"/>
      <c r="G50" s="26"/>
      <c r="H50" s="27"/>
    </row>
    <row r="51" spans="1:8" ht="20.25">
      <c r="A51" s="28"/>
      <c r="B51" s="32">
        <v>288</v>
      </c>
      <c r="C51" s="24" t="s">
        <v>399</v>
      </c>
      <c r="D51" s="25" t="s">
        <v>400</v>
      </c>
      <c r="E51" s="26"/>
      <c r="F51" s="26"/>
      <c r="G51" s="26"/>
      <c r="H51" s="27"/>
    </row>
    <row r="52" spans="1:8" ht="37.5">
      <c r="A52" s="28"/>
      <c r="B52" s="32"/>
      <c r="C52" s="24" t="s">
        <v>401</v>
      </c>
      <c r="D52" s="25" t="s">
        <v>402</v>
      </c>
      <c r="E52" s="26">
        <v>5086</v>
      </c>
      <c r="F52" s="26">
        <v>8397</v>
      </c>
      <c r="G52" s="26">
        <v>10916</v>
      </c>
      <c r="H52" s="27">
        <v>13380</v>
      </c>
    </row>
    <row r="53" spans="1:8" ht="20.25">
      <c r="A53" s="28"/>
      <c r="B53" s="32" t="s">
        <v>403</v>
      </c>
      <c r="C53" s="24" t="s">
        <v>404</v>
      </c>
      <c r="D53" s="25" t="s">
        <v>405</v>
      </c>
      <c r="E53" s="26">
        <v>2690</v>
      </c>
      <c r="F53" s="26">
        <v>3632</v>
      </c>
      <c r="G53" s="26">
        <v>3781</v>
      </c>
      <c r="H53" s="27">
        <v>3875</v>
      </c>
    </row>
    <row r="54" spans="1:8" ht="20.25">
      <c r="A54" s="28"/>
      <c r="B54" s="30">
        <v>10</v>
      </c>
      <c r="C54" s="29" t="s">
        <v>406</v>
      </c>
      <c r="D54" s="25" t="s">
        <v>407</v>
      </c>
      <c r="E54" s="26"/>
      <c r="F54" s="26"/>
      <c r="G54" s="26"/>
      <c r="H54" s="27"/>
    </row>
    <row r="55" spans="1:8" ht="20.25">
      <c r="A55" s="28"/>
      <c r="B55" s="30">
        <v>11</v>
      </c>
      <c r="C55" s="29" t="s">
        <v>408</v>
      </c>
      <c r="D55" s="25" t="s">
        <v>409</v>
      </c>
      <c r="E55" s="26"/>
      <c r="F55" s="26"/>
      <c r="G55" s="26"/>
      <c r="H55" s="27"/>
    </row>
    <row r="56" spans="1:8" ht="20.25">
      <c r="A56" s="28"/>
      <c r="B56" s="30">
        <v>12</v>
      </c>
      <c r="C56" s="29" t="s">
        <v>410</v>
      </c>
      <c r="D56" s="25" t="s">
        <v>411</v>
      </c>
      <c r="E56" s="26"/>
      <c r="F56" s="26"/>
      <c r="G56" s="26"/>
      <c r="H56" s="27"/>
    </row>
    <row r="57" spans="1:8" ht="20.25">
      <c r="A57" s="28"/>
      <c r="B57" s="30">
        <v>13</v>
      </c>
      <c r="C57" s="29" t="s">
        <v>412</v>
      </c>
      <c r="D57" s="25" t="s">
        <v>413</v>
      </c>
      <c r="E57" s="26"/>
      <c r="F57" s="26"/>
      <c r="G57" s="26"/>
      <c r="H57" s="27"/>
    </row>
    <row r="58" spans="1:8" ht="20.25">
      <c r="A58" s="28"/>
      <c r="B58" s="30">
        <v>14</v>
      </c>
      <c r="C58" s="29" t="s">
        <v>414</v>
      </c>
      <c r="D58" s="25" t="s">
        <v>415</v>
      </c>
      <c r="E58" s="26"/>
      <c r="F58" s="26"/>
      <c r="G58" s="26"/>
      <c r="H58" s="27"/>
    </row>
    <row r="59" spans="1:8" ht="20.25">
      <c r="A59" s="28"/>
      <c r="B59" s="30">
        <v>15</v>
      </c>
      <c r="C59" s="33" t="s">
        <v>416</v>
      </c>
      <c r="D59" s="25" t="s">
        <v>417</v>
      </c>
      <c r="E59" s="26">
        <v>2690</v>
      </c>
      <c r="F59" s="26">
        <v>3632</v>
      </c>
      <c r="G59" s="26">
        <v>3781</v>
      </c>
      <c r="H59" s="27">
        <v>3875</v>
      </c>
    </row>
    <row r="60" spans="1:8" ht="37.5">
      <c r="A60" s="28"/>
      <c r="B60" s="32"/>
      <c r="C60" s="24" t="s">
        <v>418</v>
      </c>
      <c r="D60" s="25" t="s">
        <v>419</v>
      </c>
      <c r="E60" s="26"/>
      <c r="F60" s="26"/>
      <c r="G60" s="26"/>
      <c r="H60" s="27"/>
    </row>
    <row r="61" spans="1:8" ht="18.75">
      <c r="A61" s="34"/>
      <c r="B61" s="30" t="s">
        <v>420</v>
      </c>
      <c r="C61" s="29" t="s">
        <v>421</v>
      </c>
      <c r="D61" s="25" t="s">
        <v>422</v>
      </c>
      <c r="E61" s="35"/>
      <c r="F61" s="35"/>
      <c r="G61" s="35"/>
      <c r="H61" s="36"/>
    </row>
    <row r="62" spans="1:8" ht="18.75">
      <c r="A62" s="34"/>
      <c r="B62" s="30" t="s">
        <v>423</v>
      </c>
      <c r="C62" s="29" t="s">
        <v>424</v>
      </c>
      <c r="D62" s="25" t="s">
        <v>425</v>
      </c>
      <c r="E62" s="35"/>
      <c r="F62" s="35"/>
      <c r="G62" s="35"/>
      <c r="H62" s="36"/>
    </row>
    <row r="63" spans="1:8" ht="20.25">
      <c r="A63" s="28"/>
      <c r="B63" s="30" t="s">
        <v>426</v>
      </c>
      <c r="C63" s="29" t="s">
        <v>427</v>
      </c>
      <c r="D63" s="25" t="s">
        <v>428</v>
      </c>
      <c r="E63" s="26"/>
      <c r="F63" s="26"/>
      <c r="G63" s="26"/>
      <c r="H63" s="27"/>
    </row>
    <row r="64" spans="1:8" ht="18.75">
      <c r="A64" s="34"/>
      <c r="B64" s="30" t="s">
        <v>429</v>
      </c>
      <c r="C64" s="29" t="s">
        <v>430</v>
      </c>
      <c r="D64" s="25" t="s">
        <v>431</v>
      </c>
      <c r="E64" s="35"/>
      <c r="F64" s="35"/>
      <c r="G64" s="35"/>
      <c r="H64" s="36"/>
    </row>
    <row r="65" spans="2:8" ht="18.75">
      <c r="B65" s="30" t="s">
        <v>432</v>
      </c>
      <c r="C65" s="29" t="s">
        <v>433</v>
      </c>
      <c r="D65" s="25" t="s">
        <v>434</v>
      </c>
      <c r="E65" s="37"/>
      <c r="F65" s="37"/>
      <c r="G65" s="37"/>
      <c r="H65" s="38"/>
    </row>
    <row r="66" spans="2:8" ht="18.75">
      <c r="B66" s="30" t="s">
        <v>435</v>
      </c>
      <c r="C66" s="29" t="s">
        <v>436</v>
      </c>
      <c r="D66" s="25" t="s">
        <v>437</v>
      </c>
      <c r="E66" s="37"/>
      <c r="F66" s="37"/>
      <c r="G66" s="37"/>
      <c r="H66" s="38"/>
    </row>
    <row r="67" spans="2:8" ht="18.75">
      <c r="B67" s="30" t="s">
        <v>438</v>
      </c>
      <c r="C67" s="29" t="s">
        <v>439</v>
      </c>
      <c r="D67" s="25" t="s">
        <v>440</v>
      </c>
      <c r="E67" s="37"/>
      <c r="F67" s="37"/>
      <c r="G67" s="37"/>
      <c r="H67" s="38"/>
    </row>
    <row r="68" spans="2:8" ht="18.75">
      <c r="B68" s="32">
        <v>21</v>
      </c>
      <c r="C68" s="24" t="s">
        <v>441</v>
      </c>
      <c r="D68" s="25" t="s">
        <v>442</v>
      </c>
      <c r="E68" s="37"/>
      <c r="F68" s="37"/>
      <c r="G68" s="37"/>
      <c r="H68" s="38"/>
    </row>
    <row r="69" spans="2:8" ht="18.75">
      <c r="B69" s="32">
        <v>22</v>
      </c>
      <c r="C69" s="24" t="s">
        <v>443</v>
      </c>
      <c r="D69" s="25" t="s">
        <v>444</v>
      </c>
      <c r="E69" s="37">
        <v>2375</v>
      </c>
      <c r="F69" s="37">
        <v>4750</v>
      </c>
      <c r="G69" s="37">
        <v>7125</v>
      </c>
      <c r="H69" s="38">
        <v>9500</v>
      </c>
    </row>
    <row r="70" spans="2:8" ht="37.5">
      <c r="B70" s="32">
        <v>236</v>
      </c>
      <c r="C70" s="24" t="s">
        <v>445</v>
      </c>
      <c r="D70" s="25" t="s">
        <v>446</v>
      </c>
      <c r="E70" s="37"/>
      <c r="F70" s="37"/>
      <c r="G70" s="37"/>
      <c r="H70" s="38"/>
    </row>
    <row r="71" spans="2:8" ht="37.5">
      <c r="B71" s="32" t="s">
        <v>447</v>
      </c>
      <c r="C71" s="24" t="s">
        <v>448</v>
      </c>
      <c r="D71" s="25" t="s">
        <v>449</v>
      </c>
      <c r="E71" s="37"/>
      <c r="F71" s="37"/>
      <c r="G71" s="37"/>
      <c r="H71" s="38"/>
    </row>
    <row r="72" spans="2:8" ht="18.75">
      <c r="B72" s="30" t="s">
        <v>450</v>
      </c>
      <c r="C72" s="29" t="s">
        <v>451</v>
      </c>
      <c r="D72" s="25" t="s">
        <v>452</v>
      </c>
      <c r="E72" s="37"/>
      <c r="F72" s="37"/>
      <c r="G72" s="37"/>
      <c r="H72" s="38"/>
    </row>
    <row r="73" spans="2:8" ht="18.75">
      <c r="B73" s="30" t="s">
        <v>453</v>
      </c>
      <c r="C73" s="29" t="s">
        <v>454</v>
      </c>
      <c r="D73" s="25" t="s">
        <v>455</v>
      </c>
      <c r="E73" s="37"/>
      <c r="F73" s="37"/>
      <c r="G73" s="37"/>
      <c r="H73" s="38"/>
    </row>
    <row r="74" spans="2:8" ht="18.75">
      <c r="B74" s="30" t="s">
        <v>456</v>
      </c>
      <c r="C74" s="29" t="s">
        <v>457</v>
      </c>
      <c r="D74" s="25" t="s">
        <v>458</v>
      </c>
      <c r="E74" s="37"/>
      <c r="F74" s="37"/>
      <c r="G74" s="37"/>
      <c r="H74" s="38"/>
    </row>
    <row r="75" spans="2:8" ht="18.75">
      <c r="B75" s="30" t="s">
        <v>459</v>
      </c>
      <c r="C75" s="29" t="s">
        <v>460</v>
      </c>
      <c r="D75" s="25" t="s">
        <v>461</v>
      </c>
      <c r="E75" s="37"/>
      <c r="F75" s="37"/>
      <c r="G75" s="37"/>
      <c r="H75" s="38"/>
    </row>
    <row r="76" spans="2:8" ht="37.5">
      <c r="B76" s="30" t="s">
        <v>462</v>
      </c>
      <c r="C76" s="29" t="s">
        <v>463</v>
      </c>
      <c r="D76" s="25" t="s">
        <v>464</v>
      </c>
      <c r="E76" s="37"/>
      <c r="F76" s="37"/>
      <c r="G76" s="37"/>
      <c r="H76" s="38"/>
    </row>
    <row r="77" spans="2:8" ht="18.75">
      <c r="B77" s="32">
        <v>24</v>
      </c>
      <c r="C77" s="24" t="s">
        <v>465</v>
      </c>
      <c r="D77" s="25" t="s">
        <v>466</v>
      </c>
      <c r="E77" s="37">
        <v>21</v>
      </c>
      <c r="F77" s="37">
        <v>15</v>
      </c>
      <c r="G77" s="37">
        <v>10</v>
      </c>
      <c r="H77" s="38">
        <v>5</v>
      </c>
    </row>
    <row r="78" spans="2:8" ht="18.75">
      <c r="B78" s="32">
        <v>27</v>
      </c>
      <c r="C78" s="24" t="s">
        <v>467</v>
      </c>
      <c r="D78" s="25" t="s">
        <v>468</v>
      </c>
      <c r="E78" s="37"/>
      <c r="F78" s="37"/>
      <c r="G78" s="37"/>
      <c r="H78" s="38"/>
    </row>
    <row r="79" spans="2:8" ht="18.75">
      <c r="B79" s="32" t="s">
        <v>469</v>
      </c>
      <c r="C79" s="24" t="s">
        <v>470</v>
      </c>
      <c r="D79" s="25" t="s">
        <v>471</v>
      </c>
      <c r="E79" s="37"/>
      <c r="F79" s="37"/>
      <c r="G79" s="37"/>
      <c r="H79" s="38"/>
    </row>
    <row r="80" spans="2:8" ht="37.5">
      <c r="B80" s="32"/>
      <c r="C80" s="24" t="s">
        <v>472</v>
      </c>
      <c r="D80" s="25" t="s">
        <v>473</v>
      </c>
      <c r="E80" s="37">
        <v>43189</v>
      </c>
      <c r="F80" s="37">
        <v>54516</v>
      </c>
      <c r="G80" s="37">
        <v>52608</v>
      </c>
      <c r="H80" s="38">
        <v>55809</v>
      </c>
    </row>
    <row r="81" spans="2:8" ht="18.75">
      <c r="B81" s="32">
        <v>88</v>
      </c>
      <c r="C81" s="24" t="s">
        <v>474</v>
      </c>
      <c r="D81" s="25" t="s">
        <v>475</v>
      </c>
      <c r="E81" s="37">
        <v>8000</v>
      </c>
      <c r="F81" s="37">
        <v>3000</v>
      </c>
      <c r="G81" s="37">
        <v>500</v>
      </c>
      <c r="H81" s="38">
        <v>500</v>
      </c>
    </row>
    <row r="82" spans="2:8" ht="18.75">
      <c r="B82" s="32"/>
      <c r="C82" s="24" t="s">
        <v>476</v>
      </c>
      <c r="D82" s="39"/>
      <c r="E82" s="37"/>
      <c r="F82" s="37"/>
      <c r="G82" s="37"/>
      <c r="H82" s="38"/>
    </row>
    <row r="83" spans="2:8" ht="37.5">
      <c r="B83" s="32"/>
      <c r="C83" s="24" t="s">
        <v>477</v>
      </c>
      <c r="D83" s="25" t="s">
        <v>478</v>
      </c>
      <c r="E83" s="37">
        <v>30968</v>
      </c>
      <c r="F83" s="37">
        <v>24456</v>
      </c>
      <c r="G83" s="37">
        <v>21814</v>
      </c>
      <c r="H83" s="38">
        <v>15921</v>
      </c>
    </row>
    <row r="84" spans="2:8" ht="37.5">
      <c r="B84" s="32">
        <v>30</v>
      </c>
      <c r="C84" s="24" t="s">
        <v>479</v>
      </c>
      <c r="D84" s="25" t="s">
        <v>480</v>
      </c>
      <c r="E84" s="37">
        <v>19565</v>
      </c>
      <c r="F84" s="37">
        <v>19565</v>
      </c>
      <c r="G84" s="37">
        <v>19565</v>
      </c>
      <c r="H84" s="38">
        <v>19565</v>
      </c>
    </row>
    <row r="85" spans="2:8" ht="18.75">
      <c r="B85" s="30">
        <v>300</v>
      </c>
      <c r="C85" s="29" t="s">
        <v>481</v>
      </c>
      <c r="D85" s="25" t="s">
        <v>482</v>
      </c>
      <c r="E85" s="37"/>
      <c r="F85" s="37"/>
      <c r="G85" s="37"/>
      <c r="H85" s="38"/>
    </row>
    <row r="86" spans="2:8" ht="18.75">
      <c r="B86" s="30">
        <v>301</v>
      </c>
      <c r="C86" s="29" t="s">
        <v>483</v>
      </c>
      <c r="D86" s="25" t="s">
        <v>484</v>
      </c>
      <c r="E86" s="37"/>
      <c r="F86" s="37"/>
      <c r="G86" s="37"/>
      <c r="H86" s="38"/>
    </row>
    <row r="87" spans="2:8" ht="18.75">
      <c r="B87" s="30">
        <v>302</v>
      </c>
      <c r="C87" s="29" t="s">
        <v>485</v>
      </c>
      <c r="D87" s="25" t="s">
        <v>486</v>
      </c>
      <c r="E87" s="37">
        <v>19565</v>
      </c>
      <c r="F87" s="37">
        <v>19565</v>
      </c>
      <c r="G87" s="37">
        <v>19565</v>
      </c>
      <c r="H87" s="38">
        <v>19565</v>
      </c>
    </row>
    <row r="88" spans="2:8" ht="18.75">
      <c r="B88" s="30">
        <v>303</v>
      </c>
      <c r="C88" s="29" t="s">
        <v>487</v>
      </c>
      <c r="D88" s="25" t="s">
        <v>488</v>
      </c>
      <c r="E88" s="37"/>
      <c r="F88" s="37"/>
      <c r="G88" s="37"/>
      <c r="H88" s="38"/>
    </row>
    <row r="89" spans="2:8" ht="18.75">
      <c r="B89" s="30">
        <v>304</v>
      </c>
      <c r="C89" s="29" t="s">
        <v>489</v>
      </c>
      <c r="D89" s="25" t="s">
        <v>490</v>
      </c>
      <c r="E89" s="37"/>
      <c r="F89" s="37"/>
      <c r="G89" s="37"/>
      <c r="H89" s="38"/>
    </row>
    <row r="90" spans="2:8" ht="18.75">
      <c r="B90" s="30">
        <v>305</v>
      </c>
      <c r="C90" s="29" t="s">
        <v>491</v>
      </c>
      <c r="D90" s="25" t="s">
        <v>492</v>
      </c>
      <c r="E90" s="37"/>
      <c r="F90" s="37"/>
      <c r="G90" s="37"/>
      <c r="H90" s="38"/>
    </row>
    <row r="91" spans="2:8" ht="18.75">
      <c r="B91" s="30">
        <v>306</v>
      </c>
      <c r="C91" s="29" t="s">
        <v>493</v>
      </c>
      <c r="D91" s="25" t="s">
        <v>494</v>
      </c>
      <c r="E91" s="37"/>
      <c r="F91" s="37"/>
      <c r="G91" s="37"/>
      <c r="H91" s="38"/>
    </row>
    <row r="92" spans="2:8" ht="18.75">
      <c r="B92" s="30">
        <v>309</v>
      </c>
      <c r="C92" s="29" t="s">
        <v>495</v>
      </c>
      <c r="D92" s="25" t="s">
        <v>496</v>
      </c>
      <c r="E92" s="37"/>
      <c r="F92" s="37"/>
      <c r="G92" s="37"/>
      <c r="H92" s="38"/>
    </row>
    <row r="93" spans="2:8" ht="18.75">
      <c r="B93" s="32">
        <v>31</v>
      </c>
      <c r="C93" s="24" t="s">
        <v>497</v>
      </c>
      <c r="D93" s="25" t="s">
        <v>498</v>
      </c>
      <c r="E93" s="37">
        <v>500</v>
      </c>
      <c r="F93" s="37">
        <v>500</v>
      </c>
      <c r="G93" s="37">
        <v>500</v>
      </c>
      <c r="H93" s="38">
        <v>500</v>
      </c>
    </row>
    <row r="94" spans="2:8" ht="18.75">
      <c r="B94" s="32" t="s">
        <v>499</v>
      </c>
      <c r="C94" s="24" t="s">
        <v>500</v>
      </c>
      <c r="D94" s="25" t="s">
        <v>501</v>
      </c>
      <c r="E94" s="37"/>
      <c r="F94" s="37"/>
      <c r="G94" s="37"/>
      <c r="H94" s="38"/>
    </row>
    <row r="95" spans="2:8" ht="18.75">
      <c r="B95" s="32">
        <v>32</v>
      </c>
      <c r="C95" s="24" t="s">
        <v>502</v>
      </c>
      <c r="D95" s="25" t="s">
        <v>503</v>
      </c>
      <c r="E95" s="37"/>
      <c r="F95" s="37"/>
      <c r="G95" s="37"/>
      <c r="H95" s="38"/>
    </row>
    <row r="96" spans="2:8" ht="56.25">
      <c r="B96" s="32">
        <v>330</v>
      </c>
      <c r="C96" s="24" t="s">
        <v>504</v>
      </c>
      <c r="D96" s="25" t="s">
        <v>505</v>
      </c>
      <c r="E96" s="37"/>
      <c r="F96" s="37"/>
      <c r="G96" s="37"/>
      <c r="H96" s="38"/>
    </row>
    <row r="97" spans="2:8" ht="75">
      <c r="B97" s="32" t="s">
        <v>506</v>
      </c>
      <c r="C97" s="24" t="s">
        <v>507</v>
      </c>
      <c r="D97" s="25" t="s">
        <v>508</v>
      </c>
      <c r="E97" s="37"/>
      <c r="F97" s="37"/>
      <c r="G97" s="37"/>
      <c r="H97" s="38"/>
    </row>
    <row r="98" spans="2:8" ht="75">
      <c r="B98" s="32" t="s">
        <v>506</v>
      </c>
      <c r="C98" s="24" t="s">
        <v>509</v>
      </c>
      <c r="D98" s="25" t="s">
        <v>510</v>
      </c>
      <c r="E98" s="37"/>
      <c r="F98" s="37"/>
      <c r="G98" s="37"/>
      <c r="H98" s="38"/>
    </row>
    <row r="99" spans="2:8" ht="18.75">
      <c r="B99" s="32">
        <v>34</v>
      </c>
      <c r="C99" s="24" t="s">
        <v>511</v>
      </c>
      <c r="D99" s="25" t="s">
        <v>512</v>
      </c>
      <c r="E99" s="37">
        <v>11403</v>
      </c>
      <c r="F99" s="37">
        <v>4891</v>
      </c>
      <c r="G99" s="37">
        <v>2249</v>
      </c>
      <c r="H99" s="38">
        <v>1701</v>
      </c>
    </row>
    <row r="100" spans="2:8" ht="18.75">
      <c r="B100" s="30">
        <v>340</v>
      </c>
      <c r="C100" s="29" t="s">
        <v>513</v>
      </c>
      <c r="D100" s="25" t="s">
        <v>514</v>
      </c>
      <c r="E100" s="37">
        <v>1701</v>
      </c>
      <c r="F100" s="37">
        <v>1701</v>
      </c>
      <c r="G100" s="37">
        <v>1701</v>
      </c>
      <c r="H100" s="38">
        <v>1701</v>
      </c>
    </row>
    <row r="101" spans="2:8" ht="18.75">
      <c r="B101" s="30">
        <v>341</v>
      </c>
      <c r="C101" s="29" t="s">
        <v>515</v>
      </c>
      <c r="D101" s="25" t="s">
        <v>516</v>
      </c>
      <c r="E101" s="37">
        <v>9702</v>
      </c>
      <c r="F101" s="37">
        <v>3190</v>
      </c>
      <c r="G101" s="37">
        <v>548</v>
      </c>
      <c r="H101" s="38"/>
    </row>
    <row r="102" spans="2:8" ht="18.75">
      <c r="B102" s="32"/>
      <c r="C102" s="24" t="s">
        <v>517</v>
      </c>
      <c r="D102" s="25" t="s">
        <v>518</v>
      </c>
      <c r="E102" s="37"/>
      <c r="F102" s="37"/>
      <c r="G102" s="37"/>
      <c r="H102" s="38"/>
    </row>
    <row r="103" spans="2:8" ht="18.75">
      <c r="B103" s="32">
        <v>35</v>
      </c>
      <c r="C103" s="24" t="s">
        <v>519</v>
      </c>
      <c r="D103" s="25" t="s">
        <v>520</v>
      </c>
      <c r="E103" s="37"/>
      <c r="F103" s="37"/>
      <c r="G103" s="37"/>
      <c r="H103" s="38">
        <v>5345</v>
      </c>
    </row>
    <row r="104" spans="2:8" ht="18.75">
      <c r="B104" s="30">
        <v>350</v>
      </c>
      <c r="C104" s="29" t="s">
        <v>521</v>
      </c>
      <c r="D104" s="25" t="s">
        <v>522</v>
      </c>
      <c r="E104" s="37"/>
      <c r="F104" s="37"/>
      <c r="G104" s="37"/>
      <c r="H104" s="38"/>
    </row>
    <row r="105" spans="2:8" ht="18.75">
      <c r="B105" s="30">
        <v>351</v>
      </c>
      <c r="C105" s="29" t="s">
        <v>523</v>
      </c>
      <c r="D105" s="25" t="s">
        <v>524</v>
      </c>
      <c r="E105" s="37"/>
      <c r="F105" s="37"/>
      <c r="G105" s="37"/>
      <c r="H105" s="38">
        <v>5345</v>
      </c>
    </row>
    <row r="106" spans="2:8" ht="18.75">
      <c r="B106" s="32"/>
      <c r="C106" s="24" t="s">
        <v>525</v>
      </c>
      <c r="D106" s="25" t="s">
        <v>526</v>
      </c>
      <c r="E106" s="37"/>
      <c r="F106" s="37"/>
      <c r="G106" s="37"/>
      <c r="H106" s="38"/>
    </row>
    <row r="107" spans="2:8" ht="37.5">
      <c r="B107" s="32">
        <v>40</v>
      </c>
      <c r="C107" s="24" t="s">
        <v>527</v>
      </c>
      <c r="D107" s="25" t="s">
        <v>528</v>
      </c>
      <c r="E107" s="37"/>
      <c r="F107" s="37"/>
      <c r="G107" s="37"/>
      <c r="H107" s="38"/>
    </row>
    <row r="108" spans="2:8" ht="18.75">
      <c r="B108" s="30">
        <v>400</v>
      </c>
      <c r="C108" s="29" t="s">
        <v>529</v>
      </c>
      <c r="D108" s="25" t="s">
        <v>530</v>
      </c>
      <c r="E108" s="37"/>
      <c r="F108" s="37"/>
      <c r="G108" s="37"/>
      <c r="H108" s="38"/>
    </row>
    <row r="109" spans="2:8" ht="18.75">
      <c r="B109" s="30">
        <v>401</v>
      </c>
      <c r="C109" s="29" t="s">
        <v>531</v>
      </c>
      <c r="D109" s="25" t="s">
        <v>532</v>
      </c>
      <c r="E109" s="37"/>
      <c r="F109" s="37"/>
      <c r="G109" s="37"/>
      <c r="H109" s="38"/>
    </row>
    <row r="110" spans="2:8" ht="18.75">
      <c r="B110" s="30">
        <v>403</v>
      </c>
      <c r="C110" s="29" t="s">
        <v>533</v>
      </c>
      <c r="D110" s="25" t="s">
        <v>534</v>
      </c>
      <c r="E110" s="37"/>
      <c r="F110" s="37"/>
      <c r="G110" s="37"/>
      <c r="H110" s="38"/>
    </row>
    <row r="111" spans="2:8" ht="18.75">
      <c r="B111" s="30">
        <v>404</v>
      </c>
      <c r="C111" s="29" t="s">
        <v>535</v>
      </c>
      <c r="D111" s="25" t="s">
        <v>536</v>
      </c>
      <c r="E111" s="37"/>
      <c r="F111" s="37"/>
      <c r="G111" s="37"/>
      <c r="H111" s="38"/>
    </row>
    <row r="112" spans="2:8" ht="18.75">
      <c r="B112" s="30">
        <v>405</v>
      </c>
      <c r="C112" s="29" t="s">
        <v>537</v>
      </c>
      <c r="D112" s="25" t="s">
        <v>538</v>
      </c>
      <c r="E112" s="37"/>
      <c r="F112" s="37"/>
      <c r="G112" s="37"/>
      <c r="H112" s="38"/>
    </row>
    <row r="113" spans="2:8" ht="18.75">
      <c r="B113" s="30" t="s">
        <v>539</v>
      </c>
      <c r="C113" s="29" t="s">
        <v>540</v>
      </c>
      <c r="D113" s="25" t="s">
        <v>541</v>
      </c>
      <c r="E113" s="37"/>
      <c r="F113" s="37"/>
      <c r="G113" s="37"/>
      <c r="H113" s="38"/>
    </row>
    <row r="114" spans="2:8" ht="37.5">
      <c r="B114" s="32">
        <v>41</v>
      </c>
      <c r="C114" s="24" t="s">
        <v>542</v>
      </c>
      <c r="D114" s="25" t="s">
        <v>543</v>
      </c>
      <c r="E114" s="37"/>
      <c r="F114" s="37"/>
      <c r="G114" s="37"/>
      <c r="H114" s="38"/>
    </row>
    <row r="115" spans="2:8" ht="18.75">
      <c r="B115" s="30">
        <v>410</v>
      </c>
      <c r="C115" s="29" t="s">
        <v>544</v>
      </c>
      <c r="D115" s="25" t="s">
        <v>545</v>
      </c>
      <c r="E115" s="37"/>
      <c r="F115" s="37"/>
      <c r="G115" s="37"/>
      <c r="H115" s="38"/>
    </row>
    <row r="116" spans="2:8" ht="18.75">
      <c r="B116" s="30">
        <v>411</v>
      </c>
      <c r="C116" s="29" t="s">
        <v>546</v>
      </c>
      <c r="D116" s="25" t="s">
        <v>547</v>
      </c>
      <c r="E116" s="37"/>
      <c r="F116" s="37"/>
      <c r="G116" s="37"/>
      <c r="H116" s="38"/>
    </row>
    <row r="117" spans="2:8" ht="18.75">
      <c r="B117" s="30">
        <v>412</v>
      </c>
      <c r="C117" s="29" t="s">
        <v>548</v>
      </c>
      <c r="D117" s="25" t="s">
        <v>549</v>
      </c>
      <c r="E117" s="37"/>
      <c r="F117" s="37"/>
      <c r="G117" s="37"/>
      <c r="H117" s="38"/>
    </row>
    <row r="118" spans="2:8" ht="37.5">
      <c r="B118" s="30">
        <v>413</v>
      </c>
      <c r="C118" s="29" t="s">
        <v>550</v>
      </c>
      <c r="D118" s="25" t="s">
        <v>551</v>
      </c>
      <c r="E118" s="37"/>
      <c r="F118" s="37"/>
      <c r="G118" s="37"/>
      <c r="H118" s="38"/>
    </row>
    <row r="119" spans="2:8" ht="18.75">
      <c r="B119" s="30">
        <v>414</v>
      </c>
      <c r="C119" s="29" t="s">
        <v>552</v>
      </c>
      <c r="D119" s="25" t="s">
        <v>553</v>
      </c>
      <c r="E119" s="37"/>
      <c r="F119" s="37"/>
      <c r="G119" s="37"/>
      <c r="H119" s="38"/>
    </row>
    <row r="120" spans="2:8" ht="18.75">
      <c r="B120" s="30">
        <v>415</v>
      </c>
      <c r="C120" s="29" t="s">
        <v>554</v>
      </c>
      <c r="D120" s="25" t="s">
        <v>555</v>
      </c>
      <c r="E120" s="37"/>
      <c r="F120" s="37"/>
      <c r="G120" s="37"/>
      <c r="H120" s="38"/>
    </row>
    <row r="121" spans="2:8" ht="18.75">
      <c r="B121" s="30">
        <v>416</v>
      </c>
      <c r="C121" s="29" t="s">
        <v>556</v>
      </c>
      <c r="D121" s="25" t="s">
        <v>557</v>
      </c>
      <c r="E121" s="37"/>
      <c r="F121" s="37"/>
      <c r="G121" s="37"/>
      <c r="H121" s="38"/>
    </row>
    <row r="122" spans="2:8" ht="18.75">
      <c r="B122" s="30">
        <v>419</v>
      </c>
      <c r="C122" s="29" t="s">
        <v>558</v>
      </c>
      <c r="D122" s="25" t="s">
        <v>559</v>
      </c>
      <c r="E122" s="37"/>
      <c r="F122" s="37"/>
      <c r="G122" s="37"/>
      <c r="H122" s="38"/>
    </row>
    <row r="123" spans="2:8" ht="18.75">
      <c r="B123" s="32">
        <v>498</v>
      </c>
      <c r="C123" s="24" t="s">
        <v>560</v>
      </c>
      <c r="D123" s="25" t="s">
        <v>561</v>
      </c>
      <c r="E123" s="37"/>
      <c r="F123" s="37"/>
      <c r="G123" s="37"/>
      <c r="H123" s="38"/>
    </row>
    <row r="124" spans="2:8" ht="37.5">
      <c r="B124" s="32" t="s">
        <v>562</v>
      </c>
      <c r="C124" s="24" t="s">
        <v>563</v>
      </c>
      <c r="D124" s="25" t="s">
        <v>564</v>
      </c>
      <c r="E124" s="37">
        <v>12221</v>
      </c>
      <c r="F124" s="37">
        <v>30060</v>
      </c>
      <c r="G124" s="37">
        <v>30794</v>
      </c>
      <c r="H124" s="38">
        <v>39888</v>
      </c>
    </row>
    <row r="125" spans="2:8" ht="37.5">
      <c r="B125" s="32">
        <v>42</v>
      </c>
      <c r="C125" s="24" t="s">
        <v>565</v>
      </c>
      <c r="D125" s="25" t="s">
        <v>566</v>
      </c>
      <c r="E125" s="37"/>
      <c r="F125" s="37"/>
      <c r="G125" s="37"/>
      <c r="H125" s="38"/>
    </row>
    <row r="126" spans="2:8" ht="18.75">
      <c r="B126" s="30">
        <v>420</v>
      </c>
      <c r="C126" s="29" t="s">
        <v>567</v>
      </c>
      <c r="D126" s="25" t="s">
        <v>568</v>
      </c>
      <c r="E126" s="37"/>
      <c r="F126" s="37"/>
      <c r="G126" s="37"/>
      <c r="H126" s="38"/>
    </row>
    <row r="127" spans="2:8" ht="18.75">
      <c r="B127" s="30">
        <v>421</v>
      </c>
      <c r="C127" s="29" t="s">
        <v>569</v>
      </c>
      <c r="D127" s="25" t="s">
        <v>570</v>
      </c>
      <c r="E127" s="37"/>
      <c r="F127" s="37"/>
      <c r="G127" s="37"/>
      <c r="H127" s="38"/>
    </row>
    <row r="128" spans="2:8" ht="18.75">
      <c r="B128" s="30">
        <v>422</v>
      </c>
      <c r="C128" s="29" t="s">
        <v>457</v>
      </c>
      <c r="D128" s="25" t="s">
        <v>571</v>
      </c>
      <c r="E128" s="37"/>
      <c r="F128" s="37"/>
      <c r="G128" s="37"/>
      <c r="H128" s="38"/>
    </row>
    <row r="129" spans="2:8" ht="18.75">
      <c r="B129" s="30">
        <v>423</v>
      </c>
      <c r="C129" s="29" t="s">
        <v>460</v>
      </c>
      <c r="D129" s="25" t="s">
        <v>572</v>
      </c>
      <c r="E129" s="37"/>
      <c r="F129" s="37"/>
      <c r="G129" s="37"/>
      <c r="H129" s="38"/>
    </row>
    <row r="130" spans="2:8" ht="37.5">
      <c r="B130" s="30">
        <v>427</v>
      </c>
      <c r="C130" s="29" t="s">
        <v>573</v>
      </c>
      <c r="D130" s="25" t="s">
        <v>574</v>
      </c>
      <c r="E130" s="37"/>
      <c r="F130" s="37"/>
      <c r="G130" s="37"/>
      <c r="H130" s="38"/>
    </row>
    <row r="131" spans="2:8" ht="18.75">
      <c r="B131" s="30" t="s">
        <v>575</v>
      </c>
      <c r="C131" s="29" t="s">
        <v>576</v>
      </c>
      <c r="D131" s="25" t="s">
        <v>577</v>
      </c>
      <c r="E131" s="37"/>
      <c r="F131" s="37"/>
      <c r="G131" s="37"/>
      <c r="H131" s="38"/>
    </row>
    <row r="132" spans="2:8" ht="18.75">
      <c r="B132" s="32">
        <v>430</v>
      </c>
      <c r="C132" s="24" t="s">
        <v>578</v>
      </c>
      <c r="D132" s="25" t="s">
        <v>579</v>
      </c>
      <c r="E132" s="37"/>
      <c r="F132" s="37"/>
      <c r="G132" s="37"/>
      <c r="H132" s="38"/>
    </row>
    <row r="133" spans="2:8" ht="37.5">
      <c r="B133" s="32" t="s">
        <v>580</v>
      </c>
      <c r="C133" s="24" t="s">
        <v>581</v>
      </c>
      <c r="D133" s="25" t="s">
        <v>582</v>
      </c>
      <c r="E133" s="37">
        <v>10077</v>
      </c>
      <c r="F133" s="37">
        <v>27472</v>
      </c>
      <c r="G133" s="37">
        <v>27762</v>
      </c>
      <c r="H133" s="38">
        <v>37412</v>
      </c>
    </row>
    <row r="134" spans="2:8" ht="18.75">
      <c r="B134" s="30">
        <v>431</v>
      </c>
      <c r="C134" s="29" t="s">
        <v>583</v>
      </c>
      <c r="D134" s="25" t="s">
        <v>584</v>
      </c>
      <c r="E134" s="37"/>
      <c r="F134" s="37"/>
      <c r="G134" s="37"/>
      <c r="H134" s="38"/>
    </row>
    <row r="135" spans="2:8" ht="18.75">
      <c r="B135" s="30">
        <v>432</v>
      </c>
      <c r="C135" s="29" t="s">
        <v>585</v>
      </c>
      <c r="D135" s="25" t="s">
        <v>586</v>
      </c>
      <c r="E135" s="37"/>
      <c r="F135" s="37"/>
      <c r="G135" s="37"/>
      <c r="H135" s="38"/>
    </row>
    <row r="136" spans="2:8" ht="18.75">
      <c r="B136" s="30">
        <v>433</v>
      </c>
      <c r="C136" s="29" t="s">
        <v>587</v>
      </c>
      <c r="D136" s="25" t="s">
        <v>588</v>
      </c>
      <c r="E136" s="37"/>
      <c r="F136" s="37"/>
      <c r="G136" s="37"/>
      <c r="H136" s="38"/>
    </row>
    <row r="137" spans="2:8" ht="18.75">
      <c r="B137" s="30">
        <v>434</v>
      </c>
      <c r="C137" s="29" t="s">
        <v>589</v>
      </c>
      <c r="D137" s="25" t="s">
        <v>590</v>
      </c>
      <c r="E137" s="37"/>
      <c r="F137" s="37"/>
      <c r="G137" s="37"/>
      <c r="H137" s="38"/>
    </row>
    <row r="138" spans="2:8" ht="18.75">
      <c r="B138" s="30">
        <v>435</v>
      </c>
      <c r="C138" s="29" t="s">
        <v>591</v>
      </c>
      <c r="D138" s="25" t="s">
        <v>592</v>
      </c>
      <c r="E138" s="37">
        <v>10077</v>
      </c>
      <c r="F138" s="37">
        <v>27472</v>
      </c>
      <c r="G138" s="37">
        <v>27762</v>
      </c>
      <c r="H138" s="38">
        <v>37412</v>
      </c>
    </row>
    <row r="139" spans="2:8" ht="18.75">
      <c r="B139" s="30">
        <v>436</v>
      </c>
      <c r="C139" s="29" t="s">
        <v>593</v>
      </c>
      <c r="D139" s="25" t="s">
        <v>594</v>
      </c>
      <c r="E139" s="37"/>
      <c r="F139" s="37"/>
      <c r="G139" s="37"/>
      <c r="H139" s="38"/>
    </row>
    <row r="140" spans="2:8" ht="18.75">
      <c r="B140" s="30">
        <v>439</v>
      </c>
      <c r="C140" s="29" t="s">
        <v>595</v>
      </c>
      <c r="D140" s="25" t="s">
        <v>596</v>
      </c>
      <c r="E140" s="37"/>
      <c r="F140" s="37"/>
      <c r="G140" s="37"/>
      <c r="H140" s="38"/>
    </row>
    <row r="141" spans="2:8" ht="18.75">
      <c r="B141" s="32" t="s">
        <v>597</v>
      </c>
      <c r="C141" s="24" t="s">
        <v>598</v>
      </c>
      <c r="D141" s="25" t="s">
        <v>599</v>
      </c>
      <c r="E141" s="37">
        <v>314</v>
      </c>
      <c r="F141" s="37">
        <v>628</v>
      </c>
      <c r="G141" s="37">
        <v>942</v>
      </c>
      <c r="H141" s="38">
        <v>1256</v>
      </c>
    </row>
    <row r="142" spans="2:8" ht="18.75">
      <c r="B142" s="32">
        <v>47</v>
      </c>
      <c r="C142" s="24" t="s">
        <v>600</v>
      </c>
      <c r="D142" s="25" t="s">
        <v>601</v>
      </c>
      <c r="E142" s="37"/>
      <c r="F142" s="37"/>
      <c r="G142" s="37"/>
      <c r="H142" s="38"/>
    </row>
    <row r="143" spans="2:8" ht="37.5">
      <c r="B143" s="32">
        <v>48</v>
      </c>
      <c r="C143" s="24" t="s">
        <v>602</v>
      </c>
      <c r="D143" s="25" t="s">
        <v>603</v>
      </c>
      <c r="E143" s="37">
        <v>130</v>
      </c>
      <c r="F143" s="37">
        <v>260</v>
      </c>
      <c r="G143" s="37">
        <v>390</v>
      </c>
      <c r="H143" s="38">
        <v>520</v>
      </c>
    </row>
    <row r="144" spans="2:8" ht="18.75">
      <c r="B144" s="32" t="s">
        <v>604</v>
      </c>
      <c r="C144" s="24" t="s">
        <v>605</v>
      </c>
      <c r="D144" s="25" t="s">
        <v>606</v>
      </c>
      <c r="E144" s="37">
        <v>1700</v>
      </c>
      <c r="F144" s="37">
        <v>1700</v>
      </c>
      <c r="G144" s="37">
        <v>1700</v>
      </c>
      <c r="H144" s="38">
        <v>700</v>
      </c>
    </row>
    <row r="145" spans="2:8" ht="56.25">
      <c r="B145" s="32"/>
      <c r="C145" s="24" t="s">
        <v>607</v>
      </c>
      <c r="D145" s="25" t="s">
        <v>608</v>
      </c>
      <c r="E145" s="37"/>
      <c r="F145" s="37"/>
      <c r="G145" s="37"/>
      <c r="H145" s="38"/>
    </row>
    <row r="146" spans="2:8" ht="18.75">
      <c r="B146" s="32"/>
      <c r="C146" s="24" t="s">
        <v>609</v>
      </c>
      <c r="D146" s="25" t="s">
        <v>610</v>
      </c>
      <c r="E146" s="37">
        <v>43189</v>
      </c>
      <c r="F146" s="37">
        <v>54516</v>
      </c>
      <c r="G146" s="37">
        <v>52608</v>
      </c>
      <c r="H146" s="38">
        <v>55809</v>
      </c>
    </row>
    <row r="147" spans="2:8" ht="19.5" thickBot="1">
      <c r="B147" s="40">
        <v>89</v>
      </c>
      <c r="C147" s="41" t="s">
        <v>611</v>
      </c>
      <c r="D147" s="42" t="s">
        <v>612</v>
      </c>
      <c r="E147" s="43">
        <v>8000</v>
      </c>
      <c r="F147" s="43">
        <v>3000</v>
      </c>
      <c r="G147" s="43">
        <v>500</v>
      </c>
      <c r="H147" s="44">
        <v>500</v>
      </c>
    </row>
    <row r="149" spans="2:4" ht="15.75">
      <c r="B149" s="45"/>
      <c r="C149" s="45"/>
      <c r="D149" s="45"/>
    </row>
    <row r="150" spans="2:4" ht="18.75">
      <c r="B150" s="45"/>
      <c r="C150" s="45"/>
      <c r="D150" s="46"/>
    </row>
  </sheetData>
  <sheetProtection/>
  <mergeCells count="9">
    <mergeCell ref="B3:H3"/>
    <mergeCell ref="B5:B7"/>
    <mergeCell ref="C5:C7"/>
    <mergeCell ref="D5:D7"/>
    <mergeCell ref="E5:H5"/>
    <mergeCell ref="E6:E7"/>
    <mergeCell ref="F6:F7"/>
    <mergeCell ref="G6:G7"/>
    <mergeCell ref="H6:H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86"/>
  <sheetViews>
    <sheetView zoomScale="50" zoomScaleNormal="50" zoomScalePageLayoutView="0" workbookViewId="0" topLeftCell="A1">
      <selection activeCell="N23" sqref="N23"/>
    </sheetView>
  </sheetViews>
  <sheetFormatPr defaultColWidth="9.140625" defaultRowHeight="12.75"/>
  <cols>
    <col min="1" max="1" width="5.00390625" style="45" customWidth="1"/>
    <col min="2" max="2" width="18.421875" style="45" customWidth="1"/>
    <col min="3" max="3" width="103.00390625" style="45" bestFit="1" customWidth="1"/>
    <col min="4" max="4" width="22.28125" style="45" customWidth="1"/>
    <col min="5" max="8" width="25.7109375" style="0" customWidth="1"/>
  </cols>
  <sheetData>
    <row r="2" ht="18.75">
      <c r="H2" s="47" t="s">
        <v>613</v>
      </c>
    </row>
    <row r="3" spans="1:4" ht="15.75">
      <c r="A3"/>
      <c r="B3" s="48"/>
      <c r="C3"/>
      <c r="D3"/>
    </row>
    <row r="4" spans="2:8" ht="27">
      <c r="B4" s="927" t="s">
        <v>614</v>
      </c>
      <c r="C4" s="927"/>
      <c r="D4" s="927"/>
      <c r="E4" s="927"/>
      <c r="F4" s="927"/>
      <c r="G4" s="927"/>
      <c r="H4" s="927"/>
    </row>
    <row r="5" spans="5:8" ht="15.75">
      <c r="E5" s="45"/>
      <c r="F5" s="45"/>
      <c r="G5" s="45"/>
      <c r="H5" s="45"/>
    </row>
    <row r="6" spans="5:8" ht="15.75">
      <c r="E6" s="45"/>
      <c r="F6" s="45"/>
      <c r="G6" s="45"/>
      <c r="H6" s="45"/>
    </row>
    <row r="7" spans="5:8" ht="21" thickBot="1">
      <c r="E7" s="49"/>
      <c r="F7" s="49"/>
      <c r="G7" s="49"/>
      <c r="H7" s="50" t="s">
        <v>615</v>
      </c>
    </row>
    <row r="8" spans="2:8" ht="20.25">
      <c r="B8" s="928" t="s">
        <v>276</v>
      </c>
      <c r="C8" s="930" t="s">
        <v>616</v>
      </c>
      <c r="D8" s="932" t="s">
        <v>617</v>
      </c>
      <c r="E8" s="934" t="s">
        <v>618</v>
      </c>
      <c r="F8" s="935"/>
      <c r="G8" s="935"/>
      <c r="H8" s="936"/>
    </row>
    <row r="9" spans="2:8" ht="41.25" thickBot="1">
      <c r="B9" s="929"/>
      <c r="C9" s="931"/>
      <c r="D9" s="933"/>
      <c r="E9" s="51" t="s">
        <v>619</v>
      </c>
      <c r="F9" s="51" t="s">
        <v>620</v>
      </c>
      <c r="G9" s="51" t="s">
        <v>621</v>
      </c>
      <c r="H9" s="52" t="s">
        <v>622</v>
      </c>
    </row>
    <row r="10" spans="1:8" ht="15.75">
      <c r="A10" s="53"/>
      <c r="B10" s="54">
        <v>1</v>
      </c>
      <c r="C10" s="55">
        <v>2</v>
      </c>
      <c r="D10" s="56">
        <v>3</v>
      </c>
      <c r="E10" s="57">
        <v>4</v>
      </c>
      <c r="F10" s="57">
        <v>5</v>
      </c>
      <c r="G10" s="57">
        <v>6</v>
      </c>
      <c r="H10" s="58">
        <v>7</v>
      </c>
    </row>
    <row r="11" spans="1:8" ht="18.75">
      <c r="A11" s="59"/>
      <c r="B11" s="60"/>
      <c r="C11" s="61" t="s">
        <v>623</v>
      </c>
      <c r="D11" s="62"/>
      <c r="E11" s="35"/>
      <c r="F11" s="35"/>
      <c r="G11" s="35"/>
      <c r="H11" s="36"/>
    </row>
    <row r="12" spans="1:8" ht="32.25">
      <c r="A12" s="63"/>
      <c r="B12" s="64" t="s">
        <v>624</v>
      </c>
      <c r="C12" s="65" t="s">
        <v>625</v>
      </c>
      <c r="D12" s="66">
        <v>1001</v>
      </c>
      <c r="E12" s="35">
        <v>19922</v>
      </c>
      <c r="F12" s="35">
        <v>13687</v>
      </c>
      <c r="G12" s="35">
        <v>13052</v>
      </c>
      <c r="H12" s="36">
        <v>10524</v>
      </c>
    </row>
    <row r="13" spans="1:8" ht="18.75">
      <c r="A13" s="59"/>
      <c r="B13" s="64">
        <v>60</v>
      </c>
      <c r="C13" s="65" t="s">
        <v>626</v>
      </c>
      <c r="D13" s="66">
        <v>1002</v>
      </c>
      <c r="E13" s="35"/>
      <c r="F13" s="35"/>
      <c r="G13" s="35"/>
      <c r="H13" s="36"/>
    </row>
    <row r="14" spans="1:8" ht="37.5">
      <c r="A14" s="59"/>
      <c r="B14" s="67">
        <v>600</v>
      </c>
      <c r="C14" s="68" t="s">
        <v>627</v>
      </c>
      <c r="D14" s="69">
        <v>1003</v>
      </c>
      <c r="E14" s="35"/>
      <c r="F14" s="35"/>
      <c r="G14" s="35"/>
      <c r="H14" s="36"/>
    </row>
    <row r="15" spans="1:8" ht="37.5">
      <c r="A15" s="59"/>
      <c r="B15" s="67">
        <v>601</v>
      </c>
      <c r="C15" s="68" t="s">
        <v>628</v>
      </c>
      <c r="D15" s="69">
        <v>1004</v>
      </c>
      <c r="E15" s="35"/>
      <c r="F15" s="35"/>
      <c r="G15" s="35"/>
      <c r="H15" s="36"/>
    </row>
    <row r="16" spans="1:8" ht="37.5">
      <c r="A16" s="59"/>
      <c r="B16" s="67">
        <v>602</v>
      </c>
      <c r="C16" s="68" t="s">
        <v>629</v>
      </c>
      <c r="D16" s="69">
        <v>1005</v>
      </c>
      <c r="E16" s="35"/>
      <c r="F16" s="35"/>
      <c r="G16" s="35"/>
      <c r="H16" s="36"/>
    </row>
    <row r="17" spans="1:8" ht="37.5">
      <c r="A17" s="59"/>
      <c r="B17" s="67">
        <v>603</v>
      </c>
      <c r="C17" s="68" t="s">
        <v>630</v>
      </c>
      <c r="D17" s="69">
        <v>1006</v>
      </c>
      <c r="E17" s="35"/>
      <c r="F17" s="35"/>
      <c r="G17" s="35"/>
      <c r="H17" s="36"/>
    </row>
    <row r="18" spans="1:8" ht="18.75">
      <c r="A18" s="59"/>
      <c r="B18" s="67">
        <v>604</v>
      </c>
      <c r="C18" s="68" t="s">
        <v>631</v>
      </c>
      <c r="D18" s="69">
        <v>1007</v>
      </c>
      <c r="E18" s="35"/>
      <c r="F18" s="35"/>
      <c r="G18" s="35"/>
      <c r="H18" s="36"/>
    </row>
    <row r="19" spans="1:8" ht="18.75">
      <c r="A19" s="59"/>
      <c r="B19" s="67">
        <v>605</v>
      </c>
      <c r="C19" s="68" t="s">
        <v>632</v>
      </c>
      <c r="D19" s="69">
        <v>1008</v>
      </c>
      <c r="E19" s="35"/>
      <c r="F19" s="35"/>
      <c r="G19" s="35"/>
      <c r="H19" s="36"/>
    </row>
    <row r="20" spans="1:8" ht="37.5">
      <c r="A20" s="59"/>
      <c r="B20" s="64">
        <v>61</v>
      </c>
      <c r="C20" s="65" t="s">
        <v>633</v>
      </c>
      <c r="D20" s="66">
        <v>1009</v>
      </c>
      <c r="E20" s="35"/>
      <c r="F20" s="35"/>
      <c r="G20" s="35"/>
      <c r="H20" s="36"/>
    </row>
    <row r="21" spans="1:8" ht="37.5">
      <c r="A21" s="59"/>
      <c r="B21" s="67">
        <v>610</v>
      </c>
      <c r="C21" s="68" t="s">
        <v>634</v>
      </c>
      <c r="D21" s="69">
        <v>1010</v>
      </c>
      <c r="E21" s="35"/>
      <c r="F21" s="35"/>
      <c r="G21" s="35"/>
      <c r="H21" s="36"/>
    </row>
    <row r="22" spans="1:8" ht="37.5">
      <c r="A22" s="59"/>
      <c r="B22" s="67">
        <v>611</v>
      </c>
      <c r="C22" s="68" t="s">
        <v>635</v>
      </c>
      <c r="D22" s="69">
        <v>1011</v>
      </c>
      <c r="E22" s="35"/>
      <c r="F22" s="35"/>
      <c r="G22" s="35"/>
      <c r="H22" s="36"/>
    </row>
    <row r="23" spans="1:8" ht="37.5">
      <c r="A23" s="59"/>
      <c r="B23" s="67">
        <v>612</v>
      </c>
      <c r="C23" s="68" t="s">
        <v>636</v>
      </c>
      <c r="D23" s="69">
        <v>1012</v>
      </c>
      <c r="E23" s="35"/>
      <c r="F23" s="35"/>
      <c r="G23" s="35"/>
      <c r="H23" s="36"/>
    </row>
    <row r="24" spans="1:8" ht="37.5">
      <c r="A24" s="59"/>
      <c r="B24" s="67">
        <v>613</v>
      </c>
      <c r="C24" s="68" t="s">
        <v>637</v>
      </c>
      <c r="D24" s="69">
        <v>1013</v>
      </c>
      <c r="E24" s="35"/>
      <c r="F24" s="35"/>
      <c r="G24" s="35"/>
      <c r="H24" s="36"/>
    </row>
    <row r="25" spans="1:8" ht="18.75">
      <c r="A25" s="59"/>
      <c r="B25" s="67">
        <v>614</v>
      </c>
      <c r="C25" s="68" t="s">
        <v>638</v>
      </c>
      <c r="D25" s="69">
        <v>1014</v>
      </c>
      <c r="E25" s="35"/>
      <c r="F25" s="35"/>
      <c r="G25" s="35"/>
      <c r="H25" s="36"/>
    </row>
    <row r="26" spans="1:8" ht="18.75">
      <c r="A26" s="59"/>
      <c r="B26" s="67">
        <v>615</v>
      </c>
      <c r="C26" s="68" t="s">
        <v>639</v>
      </c>
      <c r="D26" s="69">
        <v>1015</v>
      </c>
      <c r="E26" s="35"/>
      <c r="F26" s="35"/>
      <c r="G26" s="35"/>
      <c r="H26" s="36"/>
    </row>
    <row r="27" spans="1:8" ht="37.5">
      <c r="A27" s="59"/>
      <c r="B27" s="67">
        <v>64</v>
      </c>
      <c r="C27" s="65" t="s">
        <v>640</v>
      </c>
      <c r="D27" s="66">
        <v>1016</v>
      </c>
      <c r="E27" s="35">
        <v>19922</v>
      </c>
      <c r="F27" s="35">
        <v>13687</v>
      </c>
      <c r="G27" s="35">
        <v>13052</v>
      </c>
      <c r="H27" s="36">
        <v>10524</v>
      </c>
    </row>
    <row r="28" spans="1:8" ht="18.75">
      <c r="A28" s="59"/>
      <c r="B28" s="67">
        <v>65</v>
      </c>
      <c r="C28" s="65" t="s">
        <v>641</v>
      </c>
      <c r="D28" s="69">
        <v>1017</v>
      </c>
      <c r="E28" s="35"/>
      <c r="F28" s="35">
        <v>3518</v>
      </c>
      <c r="G28" s="35">
        <v>1368</v>
      </c>
      <c r="H28" s="36">
        <v>2155</v>
      </c>
    </row>
    <row r="29" spans="1:8" ht="18.75">
      <c r="A29" s="59"/>
      <c r="B29" s="64"/>
      <c r="C29" s="65" t="s">
        <v>642</v>
      </c>
      <c r="D29" s="70"/>
      <c r="E29" s="35"/>
      <c r="F29" s="35"/>
      <c r="G29" s="35"/>
      <c r="H29" s="36"/>
    </row>
    <row r="30" spans="1:8" ht="37.5">
      <c r="A30" s="59"/>
      <c r="B30" s="64" t="s">
        <v>643</v>
      </c>
      <c r="C30" s="65" t="s">
        <v>644</v>
      </c>
      <c r="D30" s="66">
        <v>1018</v>
      </c>
      <c r="E30" s="35">
        <v>10020</v>
      </c>
      <c r="F30" s="35">
        <v>10397</v>
      </c>
      <c r="G30" s="35">
        <v>12504</v>
      </c>
      <c r="H30" s="36">
        <v>15870</v>
      </c>
    </row>
    <row r="31" spans="1:8" ht="18.75">
      <c r="A31" s="59"/>
      <c r="B31" s="67">
        <v>50</v>
      </c>
      <c r="C31" s="68" t="s">
        <v>645</v>
      </c>
      <c r="D31" s="69">
        <v>1019</v>
      </c>
      <c r="E31" s="35"/>
      <c r="F31" s="35"/>
      <c r="G31" s="35"/>
      <c r="H31" s="36"/>
    </row>
    <row r="32" spans="1:8" ht="18.75">
      <c r="A32" s="59"/>
      <c r="B32" s="67">
        <v>62</v>
      </c>
      <c r="C32" s="68" t="s">
        <v>646</v>
      </c>
      <c r="D32" s="69">
        <v>1020</v>
      </c>
      <c r="E32" s="35"/>
      <c r="F32" s="35"/>
      <c r="G32" s="35"/>
      <c r="H32" s="36"/>
    </row>
    <row r="33" spans="1:8" ht="37.5">
      <c r="A33" s="59"/>
      <c r="B33" s="67">
        <v>630</v>
      </c>
      <c r="C33" s="68" t="s">
        <v>647</v>
      </c>
      <c r="D33" s="69">
        <v>1021</v>
      </c>
      <c r="E33" s="35"/>
      <c r="F33" s="35"/>
      <c r="G33" s="35"/>
      <c r="H33" s="36"/>
    </row>
    <row r="34" spans="1:8" ht="37.5">
      <c r="A34" s="59"/>
      <c r="B34" s="67">
        <v>631</v>
      </c>
      <c r="C34" s="68" t="s">
        <v>648</v>
      </c>
      <c r="D34" s="69">
        <v>1022</v>
      </c>
      <c r="E34" s="35"/>
      <c r="F34" s="35"/>
      <c r="G34" s="35"/>
      <c r="H34" s="36"/>
    </row>
    <row r="35" spans="1:8" ht="18.75">
      <c r="A35" s="59"/>
      <c r="B35" s="67" t="s">
        <v>649</v>
      </c>
      <c r="C35" s="68" t="s">
        <v>650</v>
      </c>
      <c r="D35" s="69">
        <v>1023</v>
      </c>
      <c r="E35" s="35">
        <v>366</v>
      </c>
      <c r="F35" s="35">
        <v>378</v>
      </c>
      <c r="G35" s="35">
        <v>155</v>
      </c>
      <c r="H35" s="36">
        <v>115</v>
      </c>
    </row>
    <row r="36" spans="1:8" ht="18.75">
      <c r="A36" s="59"/>
      <c r="B36" s="67">
        <v>513</v>
      </c>
      <c r="C36" s="68" t="s">
        <v>651</v>
      </c>
      <c r="D36" s="69">
        <v>1024</v>
      </c>
      <c r="E36" s="35">
        <v>193</v>
      </c>
      <c r="F36" s="35">
        <v>222</v>
      </c>
      <c r="G36" s="35">
        <v>238</v>
      </c>
      <c r="H36" s="36">
        <v>130</v>
      </c>
    </row>
    <row r="37" spans="1:8" ht="18.75">
      <c r="A37" s="59"/>
      <c r="B37" s="67">
        <v>52</v>
      </c>
      <c r="C37" s="68" t="s">
        <v>652</v>
      </c>
      <c r="D37" s="69">
        <v>1025</v>
      </c>
      <c r="E37" s="35">
        <v>5021</v>
      </c>
      <c r="F37" s="35">
        <v>5200</v>
      </c>
      <c r="G37" s="35">
        <v>5170</v>
      </c>
      <c r="H37" s="36">
        <v>5265</v>
      </c>
    </row>
    <row r="38" spans="1:8" ht="18.75">
      <c r="A38" s="59"/>
      <c r="B38" s="67">
        <v>53</v>
      </c>
      <c r="C38" s="68" t="s">
        <v>653</v>
      </c>
      <c r="D38" s="69">
        <v>1026</v>
      </c>
      <c r="E38" s="35">
        <v>887</v>
      </c>
      <c r="F38" s="35">
        <v>919</v>
      </c>
      <c r="G38" s="35">
        <v>904</v>
      </c>
      <c r="H38" s="36">
        <v>853</v>
      </c>
    </row>
    <row r="39" spans="1:8" ht="18.75">
      <c r="A39" s="59"/>
      <c r="B39" s="67">
        <v>540</v>
      </c>
      <c r="C39" s="68" t="s">
        <v>654</v>
      </c>
      <c r="D39" s="69">
        <v>1027</v>
      </c>
      <c r="E39" s="35"/>
      <c r="F39" s="35"/>
      <c r="G39" s="35"/>
      <c r="H39" s="36">
        <v>5700</v>
      </c>
    </row>
    <row r="40" spans="1:8" ht="18.75">
      <c r="A40" s="59"/>
      <c r="B40" s="67" t="s">
        <v>655</v>
      </c>
      <c r="C40" s="68" t="s">
        <v>656</v>
      </c>
      <c r="D40" s="69">
        <v>1028</v>
      </c>
      <c r="E40" s="35"/>
      <c r="F40" s="35"/>
      <c r="G40" s="35"/>
      <c r="H40" s="36"/>
    </row>
    <row r="41" spans="1:8" ht="18.75">
      <c r="A41" s="71"/>
      <c r="B41" s="67">
        <v>55</v>
      </c>
      <c r="C41" s="68" t="s">
        <v>657</v>
      </c>
      <c r="D41" s="69">
        <v>1029</v>
      </c>
      <c r="E41" s="35">
        <v>3553</v>
      </c>
      <c r="F41" s="35">
        <v>3678</v>
      </c>
      <c r="G41" s="35">
        <v>6037</v>
      </c>
      <c r="H41" s="36">
        <v>3807</v>
      </c>
    </row>
    <row r="42" spans="1:8" ht="18.75">
      <c r="A42" s="71"/>
      <c r="B42" s="64"/>
      <c r="C42" s="65" t="s">
        <v>658</v>
      </c>
      <c r="D42" s="66">
        <v>1030</v>
      </c>
      <c r="E42" s="35">
        <v>9902</v>
      </c>
      <c r="F42" s="35">
        <v>3290</v>
      </c>
      <c r="G42" s="35">
        <v>548</v>
      </c>
      <c r="H42" s="36"/>
    </row>
    <row r="43" spans="1:8" ht="18.75">
      <c r="A43" s="71"/>
      <c r="B43" s="64"/>
      <c r="C43" s="65" t="s">
        <v>659</v>
      </c>
      <c r="D43" s="66">
        <v>1031</v>
      </c>
      <c r="E43" s="35"/>
      <c r="F43" s="35"/>
      <c r="G43" s="35"/>
      <c r="H43" s="36">
        <v>5345</v>
      </c>
    </row>
    <row r="44" spans="1:8" ht="18.75">
      <c r="A44" s="71"/>
      <c r="B44" s="64">
        <v>66</v>
      </c>
      <c r="C44" s="65" t="s">
        <v>660</v>
      </c>
      <c r="D44" s="66">
        <v>1032</v>
      </c>
      <c r="E44" s="35"/>
      <c r="F44" s="35"/>
      <c r="G44" s="35"/>
      <c r="H44" s="36"/>
    </row>
    <row r="45" spans="1:8" ht="37.5">
      <c r="A45" s="71"/>
      <c r="B45" s="64" t="s">
        <v>661</v>
      </c>
      <c r="C45" s="65" t="s">
        <v>662</v>
      </c>
      <c r="D45" s="66">
        <v>1033</v>
      </c>
      <c r="E45" s="35"/>
      <c r="F45" s="35"/>
      <c r="G45" s="35"/>
      <c r="H45" s="36"/>
    </row>
    <row r="46" spans="1:8" ht="18.75">
      <c r="A46" s="71"/>
      <c r="B46" s="67">
        <v>660</v>
      </c>
      <c r="C46" s="68" t="s">
        <v>663</v>
      </c>
      <c r="D46" s="69">
        <v>1034</v>
      </c>
      <c r="E46" s="35"/>
      <c r="F46" s="35"/>
      <c r="G46" s="35"/>
      <c r="H46" s="36"/>
    </row>
    <row r="47" spans="1:8" ht="18.75">
      <c r="A47" s="71"/>
      <c r="B47" s="67">
        <v>661</v>
      </c>
      <c r="C47" s="68" t="s">
        <v>664</v>
      </c>
      <c r="D47" s="69">
        <v>1035</v>
      </c>
      <c r="E47" s="35"/>
      <c r="F47" s="35"/>
      <c r="G47" s="35"/>
      <c r="H47" s="36"/>
    </row>
    <row r="48" spans="1:8" ht="37.5">
      <c r="A48" s="71"/>
      <c r="B48" s="67">
        <v>665</v>
      </c>
      <c r="C48" s="68" t="s">
        <v>665</v>
      </c>
      <c r="D48" s="69">
        <v>1036</v>
      </c>
      <c r="E48" s="35"/>
      <c r="F48" s="35"/>
      <c r="G48" s="35"/>
      <c r="H48" s="36"/>
    </row>
    <row r="49" spans="1:8" ht="18.75">
      <c r="A49" s="71"/>
      <c r="B49" s="67">
        <v>669</v>
      </c>
      <c r="C49" s="68" t="s">
        <v>666</v>
      </c>
      <c r="D49" s="69">
        <v>1037</v>
      </c>
      <c r="E49" s="35"/>
      <c r="F49" s="35"/>
      <c r="G49" s="35"/>
      <c r="H49" s="36"/>
    </row>
    <row r="50" spans="1:8" ht="18.75">
      <c r="A50" s="71"/>
      <c r="B50" s="64">
        <v>662</v>
      </c>
      <c r="C50" s="65" t="s">
        <v>667</v>
      </c>
      <c r="D50" s="66">
        <v>1038</v>
      </c>
      <c r="E50" s="35"/>
      <c r="F50" s="35"/>
      <c r="G50" s="35"/>
      <c r="H50" s="36"/>
    </row>
    <row r="51" spans="1:8" ht="37.5">
      <c r="A51" s="71"/>
      <c r="B51" s="64" t="s">
        <v>668</v>
      </c>
      <c r="C51" s="65" t="s">
        <v>669</v>
      </c>
      <c r="D51" s="66">
        <v>1039</v>
      </c>
      <c r="E51" s="35"/>
      <c r="F51" s="35"/>
      <c r="G51" s="35"/>
      <c r="H51" s="36"/>
    </row>
    <row r="52" spans="1:8" ht="18.75">
      <c r="A52" s="71"/>
      <c r="B52" s="64">
        <v>56</v>
      </c>
      <c r="C52" s="65" t="s">
        <v>670</v>
      </c>
      <c r="D52" s="66">
        <v>1040</v>
      </c>
      <c r="E52" s="35"/>
      <c r="F52" s="35"/>
      <c r="G52" s="35"/>
      <c r="H52" s="36"/>
    </row>
    <row r="53" spans="2:8" ht="56.25">
      <c r="B53" s="64" t="s">
        <v>671</v>
      </c>
      <c r="C53" s="65" t="s">
        <v>672</v>
      </c>
      <c r="D53" s="66">
        <v>1041</v>
      </c>
      <c r="E53" s="35"/>
      <c r="F53" s="35"/>
      <c r="G53" s="35"/>
      <c r="H53" s="36"/>
    </row>
    <row r="54" spans="2:8" ht="18.75">
      <c r="B54" s="67">
        <v>560</v>
      </c>
      <c r="C54" s="68" t="s">
        <v>673</v>
      </c>
      <c r="D54" s="69">
        <v>1042</v>
      </c>
      <c r="E54" s="35"/>
      <c r="F54" s="35"/>
      <c r="G54" s="35"/>
      <c r="H54" s="36"/>
    </row>
    <row r="55" spans="2:8" ht="18.75">
      <c r="B55" s="67">
        <v>561</v>
      </c>
      <c r="C55" s="68" t="s">
        <v>674</v>
      </c>
      <c r="D55" s="69">
        <v>1043</v>
      </c>
      <c r="E55" s="35"/>
      <c r="F55" s="35"/>
      <c r="G55" s="35"/>
      <c r="H55" s="36"/>
    </row>
    <row r="56" spans="2:8" ht="37.5">
      <c r="B56" s="67">
        <v>565</v>
      </c>
      <c r="C56" s="68" t="s">
        <v>675</v>
      </c>
      <c r="D56" s="69">
        <v>1044</v>
      </c>
      <c r="E56" s="35"/>
      <c r="F56" s="35"/>
      <c r="G56" s="35"/>
      <c r="H56" s="36"/>
    </row>
    <row r="57" spans="2:8" ht="18.75">
      <c r="B57" s="67" t="s">
        <v>676</v>
      </c>
      <c r="C57" s="68" t="s">
        <v>677</v>
      </c>
      <c r="D57" s="69">
        <v>1045</v>
      </c>
      <c r="E57" s="35"/>
      <c r="F57" s="35"/>
      <c r="G57" s="35"/>
      <c r="H57" s="36"/>
    </row>
    <row r="58" spans="2:8" ht="18.75">
      <c r="B58" s="67">
        <v>562</v>
      </c>
      <c r="C58" s="65" t="s">
        <v>678</v>
      </c>
      <c r="D58" s="66">
        <v>1046</v>
      </c>
      <c r="E58" s="35"/>
      <c r="F58" s="35"/>
      <c r="G58" s="35"/>
      <c r="H58" s="36"/>
    </row>
    <row r="59" spans="2:8" ht="37.5">
      <c r="B59" s="64" t="s">
        <v>679</v>
      </c>
      <c r="C59" s="65" t="s">
        <v>680</v>
      </c>
      <c r="D59" s="66">
        <v>1047</v>
      </c>
      <c r="E59" s="35"/>
      <c r="F59" s="35"/>
      <c r="G59" s="35"/>
      <c r="H59" s="36"/>
    </row>
    <row r="60" spans="2:8" ht="18.75">
      <c r="B60" s="64"/>
      <c r="C60" s="65" t="s">
        <v>681</v>
      </c>
      <c r="D60" s="66">
        <v>1048</v>
      </c>
      <c r="E60" s="35"/>
      <c r="F60" s="35"/>
      <c r="G60" s="35"/>
      <c r="H60" s="36"/>
    </row>
    <row r="61" spans="2:8" ht="18.75">
      <c r="B61" s="64"/>
      <c r="C61" s="65" t="s">
        <v>682</v>
      </c>
      <c r="D61" s="66">
        <v>1049</v>
      </c>
      <c r="E61" s="35"/>
      <c r="F61" s="35"/>
      <c r="G61" s="35"/>
      <c r="H61" s="36"/>
    </row>
    <row r="62" spans="2:8" ht="37.5">
      <c r="B62" s="67" t="s">
        <v>683</v>
      </c>
      <c r="C62" s="68" t="s">
        <v>684</v>
      </c>
      <c r="D62" s="69">
        <v>1050</v>
      </c>
      <c r="E62" s="35"/>
      <c r="F62" s="35"/>
      <c r="G62" s="35"/>
      <c r="H62" s="36"/>
    </row>
    <row r="63" spans="2:8" ht="37.5">
      <c r="B63" s="67" t="s">
        <v>685</v>
      </c>
      <c r="C63" s="68" t="s">
        <v>686</v>
      </c>
      <c r="D63" s="69">
        <v>1051</v>
      </c>
      <c r="E63" s="35"/>
      <c r="F63" s="35"/>
      <c r="G63" s="35"/>
      <c r="H63" s="36"/>
    </row>
    <row r="64" spans="2:8" ht="32.25">
      <c r="B64" s="64" t="s">
        <v>687</v>
      </c>
      <c r="C64" s="65" t="s">
        <v>688</v>
      </c>
      <c r="D64" s="66">
        <v>1052</v>
      </c>
      <c r="E64" s="35"/>
      <c r="F64" s="35"/>
      <c r="G64" s="35"/>
      <c r="H64" s="36"/>
    </row>
    <row r="65" spans="2:8" ht="32.25">
      <c r="B65" s="64" t="s">
        <v>689</v>
      </c>
      <c r="C65" s="65" t="s">
        <v>690</v>
      </c>
      <c r="D65" s="66">
        <v>1053</v>
      </c>
      <c r="E65" s="35">
        <v>200</v>
      </c>
      <c r="F65" s="35">
        <v>100</v>
      </c>
      <c r="G65" s="35"/>
      <c r="H65" s="36"/>
    </row>
    <row r="66" spans="2:8" ht="37.5">
      <c r="B66" s="67"/>
      <c r="C66" s="68" t="s">
        <v>691</v>
      </c>
      <c r="D66" s="69">
        <v>1054</v>
      </c>
      <c r="E66" s="35">
        <v>9702</v>
      </c>
      <c r="F66" s="35">
        <v>3190</v>
      </c>
      <c r="G66" s="35">
        <v>548</v>
      </c>
      <c r="H66" s="36"/>
    </row>
    <row r="67" spans="2:8" ht="37.5">
      <c r="B67" s="67"/>
      <c r="C67" s="68" t="s">
        <v>692</v>
      </c>
      <c r="D67" s="69">
        <v>1055</v>
      </c>
      <c r="E67" s="35"/>
      <c r="F67" s="35"/>
      <c r="G67" s="35"/>
      <c r="H67" s="36">
        <v>5345</v>
      </c>
    </row>
    <row r="68" spans="2:8" ht="56.25">
      <c r="B68" s="67" t="s">
        <v>693</v>
      </c>
      <c r="C68" s="68" t="s">
        <v>694</v>
      </c>
      <c r="D68" s="69">
        <v>1056</v>
      </c>
      <c r="E68" s="35"/>
      <c r="F68" s="35"/>
      <c r="G68" s="35"/>
      <c r="H68" s="36"/>
    </row>
    <row r="69" spans="2:8" ht="56.25">
      <c r="B69" s="67" t="s">
        <v>695</v>
      </c>
      <c r="C69" s="68" t="s">
        <v>696</v>
      </c>
      <c r="D69" s="69">
        <v>1057</v>
      </c>
      <c r="E69" s="35"/>
      <c r="F69" s="35"/>
      <c r="G69" s="35"/>
      <c r="H69" s="36"/>
    </row>
    <row r="70" spans="2:8" ht="18.75">
      <c r="B70" s="64"/>
      <c r="C70" s="65" t="s">
        <v>697</v>
      </c>
      <c r="D70" s="66">
        <v>1058</v>
      </c>
      <c r="E70" s="35">
        <v>9702</v>
      </c>
      <c r="F70" s="35">
        <v>3190</v>
      </c>
      <c r="G70" s="35">
        <v>548</v>
      </c>
      <c r="H70" s="36"/>
    </row>
    <row r="71" spans="2:8" ht="18.75">
      <c r="B71" s="72"/>
      <c r="C71" s="73" t="s">
        <v>698</v>
      </c>
      <c r="D71" s="66">
        <v>1059</v>
      </c>
      <c r="E71" s="35"/>
      <c r="F71" s="35"/>
      <c r="G71" s="35"/>
      <c r="H71" s="36">
        <v>5345</v>
      </c>
    </row>
    <row r="72" spans="2:8" ht="18.75">
      <c r="B72" s="67"/>
      <c r="C72" s="74" t="s">
        <v>699</v>
      </c>
      <c r="D72" s="69"/>
      <c r="E72" s="35"/>
      <c r="F72" s="35"/>
      <c r="G72" s="35"/>
      <c r="H72" s="36"/>
    </row>
    <row r="73" spans="2:8" ht="18.75">
      <c r="B73" s="67">
        <v>721</v>
      </c>
      <c r="C73" s="74" t="s">
        <v>700</v>
      </c>
      <c r="D73" s="69">
        <v>1060</v>
      </c>
      <c r="E73" s="35"/>
      <c r="F73" s="35"/>
      <c r="G73" s="35"/>
      <c r="H73" s="36"/>
    </row>
    <row r="74" spans="2:8" ht="18.75">
      <c r="B74" s="67" t="s">
        <v>701</v>
      </c>
      <c r="C74" s="74" t="s">
        <v>702</v>
      </c>
      <c r="D74" s="69">
        <v>1061</v>
      </c>
      <c r="E74" s="35"/>
      <c r="F74" s="35"/>
      <c r="G74" s="35"/>
      <c r="H74" s="36"/>
    </row>
    <row r="75" spans="2:8" ht="18.75">
      <c r="B75" s="67" t="s">
        <v>701</v>
      </c>
      <c r="C75" s="74" t="s">
        <v>703</v>
      </c>
      <c r="D75" s="69">
        <v>1062</v>
      </c>
      <c r="E75" s="35"/>
      <c r="F75" s="35"/>
      <c r="G75" s="35"/>
      <c r="H75" s="36"/>
    </row>
    <row r="76" spans="2:8" ht="18.75">
      <c r="B76" s="67">
        <v>723</v>
      </c>
      <c r="C76" s="74" t="s">
        <v>704</v>
      </c>
      <c r="D76" s="69">
        <v>1063</v>
      </c>
      <c r="E76" s="35"/>
      <c r="F76" s="35"/>
      <c r="G76" s="35"/>
      <c r="H76" s="36"/>
    </row>
    <row r="77" spans="2:8" ht="18.75">
      <c r="B77" s="64"/>
      <c r="C77" s="73" t="s">
        <v>705</v>
      </c>
      <c r="D77" s="66">
        <v>1064</v>
      </c>
      <c r="E77" s="35"/>
      <c r="F77" s="35"/>
      <c r="G77" s="35"/>
      <c r="H77" s="36"/>
    </row>
    <row r="78" spans="2:8" ht="18.75">
      <c r="B78" s="72"/>
      <c r="C78" s="73" t="s">
        <v>706</v>
      </c>
      <c r="D78" s="66">
        <v>1065</v>
      </c>
      <c r="E78" s="35"/>
      <c r="F78" s="35"/>
      <c r="G78" s="35"/>
      <c r="H78" s="36"/>
    </row>
    <row r="79" spans="2:8" ht="18.75">
      <c r="B79" s="75"/>
      <c r="C79" s="74" t="s">
        <v>707</v>
      </c>
      <c r="D79" s="69">
        <v>1066</v>
      </c>
      <c r="E79" s="35"/>
      <c r="F79" s="35"/>
      <c r="G79" s="35"/>
      <c r="H79" s="36"/>
    </row>
    <row r="80" spans="2:8" ht="18.75">
      <c r="B80" s="75"/>
      <c r="C80" s="74" t="s">
        <v>708</v>
      </c>
      <c r="D80" s="69">
        <v>1067</v>
      </c>
      <c r="E80" s="35"/>
      <c r="F80" s="35"/>
      <c r="G80" s="35"/>
      <c r="H80" s="36"/>
    </row>
    <row r="81" spans="2:8" ht="18.75">
      <c r="B81" s="75"/>
      <c r="C81" s="74" t="s">
        <v>709</v>
      </c>
      <c r="D81" s="69">
        <v>1068</v>
      </c>
      <c r="E81" s="76"/>
      <c r="F81" s="35"/>
      <c r="G81" s="77"/>
      <c r="H81" s="36"/>
    </row>
    <row r="82" spans="2:8" ht="18.75">
      <c r="B82" s="75"/>
      <c r="C82" s="74" t="s">
        <v>710</v>
      </c>
      <c r="D82" s="69">
        <v>1069</v>
      </c>
      <c r="E82" s="78"/>
      <c r="F82" s="79"/>
      <c r="G82" s="80"/>
      <c r="H82" s="81"/>
    </row>
    <row r="83" spans="2:8" ht="18.75">
      <c r="B83" s="75"/>
      <c r="C83" s="74" t="s">
        <v>711</v>
      </c>
      <c r="D83" s="69"/>
      <c r="E83" s="82"/>
      <c r="F83" s="83"/>
      <c r="G83" s="84"/>
      <c r="H83" s="36"/>
    </row>
    <row r="84" spans="2:8" ht="18.75">
      <c r="B84" s="85"/>
      <c r="C84" s="86" t="s">
        <v>712</v>
      </c>
      <c r="D84" s="69">
        <v>1070</v>
      </c>
      <c r="E84" s="87"/>
      <c r="F84" s="87"/>
      <c r="G84" s="88"/>
      <c r="H84" s="89"/>
    </row>
    <row r="85" spans="2:8" ht="19.5" thickBot="1">
      <c r="B85" s="90"/>
      <c r="C85" s="91" t="s">
        <v>713</v>
      </c>
      <c r="D85" s="92">
        <v>1071</v>
      </c>
      <c r="E85" s="93"/>
      <c r="F85" s="94"/>
      <c r="G85" s="93"/>
      <c r="H85" s="95"/>
    </row>
    <row r="86" ht="15.75">
      <c r="D86" s="96"/>
    </row>
  </sheetData>
  <sheetProtection/>
  <mergeCells count="5">
    <mergeCell ref="B4:H4"/>
    <mergeCell ref="B8:B9"/>
    <mergeCell ref="C8:C9"/>
    <mergeCell ref="D8:D9"/>
    <mergeCell ref="E8:H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G58"/>
  <sheetViews>
    <sheetView zoomScale="80" zoomScaleNormal="80" zoomScalePageLayoutView="0" workbookViewId="0" topLeftCell="A1">
      <selection activeCell="G20" sqref="G20"/>
    </sheetView>
  </sheetViews>
  <sheetFormatPr defaultColWidth="9.140625" defaultRowHeight="12.75"/>
  <cols>
    <col min="1" max="1" width="9.140625" style="97" customWidth="1"/>
    <col min="2" max="2" width="74.7109375" style="97" customWidth="1"/>
    <col min="3" max="3" width="14.8515625" style="98" customWidth="1"/>
    <col min="4" max="7" width="25.28125" style="97" customWidth="1"/>
  </cols>
  <sheetData>
    <row r="2" ht="15.75">
      <c r="G2" s="99"/>
    </row>
    <row r="3" ht="15.75">
      <c r="G3" s="99" t="s">
        <v>714</v>
      </c>
    </row>
    <row r="4" spans="1:7" ht="15.75">
      <c r="A4" s="100"/>
      <c r="B4" s="937" t="s">
        <v>715</v>
      </c>
      <c r="C4" s="937"/>
      <c r="D4" s="937"/>
      <c r="E4" s="937"/>
      <c r="F4" s="937"/>
      <c r="G4" s="937"/>
    </row>
    <row r="5" spans="1:7" ht="15.75">
      <c r="A5" s="100"/>
      <c r="B5" s="937" t="s">
        <v>716</v>
      </c>
      <c r="C5" s="937"/>
      <c r="D5" s="937"/>
      <c r="E5" s="937"/>
      <c r="F5" s="937"/>
      <c r="G5" s="937"/>
    </row>
    <row r="6" ht="16.5" thickBot="1">
      <c r="G6" s="99" t="s">
        <v>615</v>
      </c>
    </row>
    <row r="7" spans="2:7" ht="15.75">
      <c r="B7" s="938" t="s">
        <v>717</v>
      </c>
      <c r="C7" s="940" t="s">
        <v>278</v>
      </c>
      <c r="D7" s="942" t="s">
        <v>718</v>
      </c>
      <c r="E7" s="942"/>
      <c r="F7" s="942"/>
      <c r="G7" s="943"/>
    </row>
    <row r="8" spans="2:7" ht="32.25" thickBot="1">
      <c r="B8" s="939"/>
      <c r="C8" s="941"/>
      <c r="D8" s="101" t="s">
        <v>719</v>
      </c>
      <c r="E8" s="101" t="s">
        <v>620</v>
      </c>
      <c r="F8" s="101" t="s">
        <v>720</v>
      </c>
      <c r="G8" s="102" t="s">
        <v>622</v>
      </c>
    </row>
    <row r="9" spans="2:7" ht="15.75">
      <c r="B9" s="103" t="s">
        <v>721</v>
      </c>
      <c r="C9" s="104"/>
      <c r="D9" s="105"/>
      <c r="E9" s="105"/>
      <c r="F9" s="105"/>
      <c r="G9" s="106"/>
    </row>
    <row r="10" spans="2:7" ht="24" customHeight="1">
      <c r="B10" s="107" t="s">
        <v>722</v>
      </c>
      <c r="C10" s="108">
        <v>3001</v>
      </c>
      <c r="D10" s="109">
        <v>26041</v>
      </c>
      <c r="E10" s="109">
        <v>34460</v>
      </c>
      <c r="F10" s="109">
        <v>41308</v>
      </c>
      <c r="G10" s="110">
        <v>49286</v>
      </c>
    </row>
    <row r="11" spans="2:7" ht="15.75">
      <c r="B11" s="111" t="s">
        <v>723</v>
      </c>
      <c r="C11" s="108">
        <v>3002</v>
      </c>
      <c r="D11" s="112"/>
      <c r="E11" s="113"/>
      <c r="F11" s="109"/>
      <c r="G11" s="110"/>
    </row>
    <row r="12" spans="2:7" ht="15.75">
      <c r="B12" s="111" t="s">
        <v>724</v>
      </c>
      <c r="C12" s="108">
        <v>3003</v>
      </c>
      <c r="D12" s="105"/>
      <c r="E12" s="109"/>
      <c r="F12" s="109"/>
      <c r="G12" s="110"/>
    </row>
    <row r="13" spans="2:7" ht="15.75">
      <c r="B13" s="111" t="s">
        <v>725</v>
      </c>
      <c r="C13" s="108">
        <v>3004</v>
      </c>
      <c r="D13" s="109">
        <v>26041</v>
      </c>
      <c r="E13" s="109">
        <v>34460</v>
      </c>
      <c r="F13" s="109">
        <v>41308</v>
      </c>
      <c r="G13" s="110">
        <v>49286</v>
      </c>
    </row>
    <row r="14" spans="2:7" ht="15.75">
      <c r="B14" s="107" t="s">
        <v>726</v>
      </c>
      <c r="C14" s="108">
        <v>3005</v>
      </c>
      <c r="D14" s="109">
        <v>17121</v>
      </c>
      <c r="E14" s="109">
        <v>22405</v>
      </c>
      <c r="F14" s="109">
        <v>28760</v>
      </c>
      <c r="G14" s="110">
        <v>36429</v>
      </c>
    </row>
    <row r="15" spans="2:7" ht="15.75">
      <c r="B15" s="111" t="s">
        <v>727</v>
      </c>
      <c r="C15" s="108">
        <v>3006</v>
      </c>
      <c r="D15" s="109">
        <v>12090</v>
      </c>
      <c r="E15" s="109">
        <v>17190</v>
      </c>
      <c r="F15" s="109">
        <v>23562</v>
      </c>
      <c r="G15" s="110">
        <v>31122</v>
      </c>
    </row>
    <row r="16" spans="2:7" ht="15.75">
      <c r="B16" s="111" t="s">
        <v>728</v>
      </c>
      <c r="C16" s="108">
        <v>3007</v>
      </c>
      <c r="D16" s="109">
        <v>5021</v>
      </c>
      <c r="E16" s="109">
        <v>5200</v>
      </c>
      <c r="F16" s="109">
        <v>5171</v>
      </c>
      <c r="G16" s="110">
        <v>5265</v>
      </c>
    </row>
    <row r="17" spans="2:7" ht="15.75">
      <c r="B17" s="111" t="s">
        <v>729</v>
      </c>
      <c r="C17" s="108">
        <v>3008</v>
      </c>
      <c r="D17" s="109"/>
      <c r="E17" s="109"/>
      <c r="F17" s="109"/>
      <c r="G17" s="110"/>
    </row>
    <row r="18" spans="2:7" ht="15.75">
      <c r="B18" s="111" t="s">
        <v>730</v>
      </c>
      <c r="C18" s="108">
        <v>3009</v>
      </c>
      <c r="D18" s="109"/>
      <c r="E18" s="109"/>
      <c r="F18" s="109"/>
      <c r="G18" s="110"/>
    </row>
    <row r="19" spans="2:7" ht="15.75">
      <c r="B19" s="111" t="s">
        <v>731</v>
      </c>
      <c r="C19" s="108">
        <v>3010</v>
      </c>
      <c r="D19" s="109">
        <v>10</v>
      </c>
      <c r="E19" s="109">
        <v>15</v>
      </c>
      <c r="F19" s="109">
        <v>27</v>
      </c>
      <c r="G19" s="110">
        <v>42</v>
      </c>
    </row>
    <row r="20" spans="2:7" ht="15.75">
      <c r="B20" s="107" t="s">
        <v>732</v>
      </c>
      <c r="C20" s="108">
        <v>3011</v>
      </c>
      <c r="D20" s="109">
        <f>D10-D14</f>
        <v>8920</v>
      </c>
      <c r="E20" s="109">
        <f>E10-E14</f>
        <v>12055</v>
      </c>
      <c r="F20" s="109">
        <f>F10-F14</f>
        <v>12548</v>
      </c>
      <c r="G20" s="109">
        <f>G10-G14</f>
        <v>12857</v>
      </c>
    </row>
    <row r="21" spans="2:7" ht="15.75">
      <c r="B21" s="107" t="s">
        <v>733</v>
      </c>
      <c r="C21" s="108">
        <v>3012</v>
      </c>
      <c r="D21" s="114"/>
      <c r="E21" s="114"/>
      <c r="F21" s="114"/>
      <c r="G21" s="115"/>
    </row>
    <row r="22" spans="2:7" ht="15.75">
      <c r="B22" s="107" t="s">
        <v>734</v>
      </c>
      <c r="C22" s="108"/>
      <c r="D22" s="109"/>
      <c r="E22" s="109"/>
      <c r="F22" s="109"/>
      <c r="G22" s="110"/>
    </row>
    <row r="23" spans="2:7" ht="15.75">
      <c r="B23" s="107" t="s">
        <v>735</v>
      </c>
      <c r="C23" s="108">
        <v>3013</v>
      </c>
      <c r="D23" s="109"/>
      <c r="E23" s="109"/>
      <c r="F23" s="109"/>
      <c r="G23" s="110"/>
    </row>
    <row r="24" spans="2:7" ht="15.75">
      <c r="B24" s="111" t="s">
        <v>736</v>
      </c>
      <c r="C24" s="108">
        <v>3014</v>
      </c>
      <c r="D24" s="105"/>
      <c r="E24" s="105"/>
      <c r="F24" s="105"/>
      <c r="G24" s="106"/>
    </row>
    <row r="25" spans="2:7" ht="31.5">
      <c r="B25" s="111" t="s">
        <v>737</v>
      </c>
      <c r="C25" s="108">
        <v>3015</v>
      </c>
      <c r="D25" s="109"/>
      <c r="E25" s="109"/>
      <c r="F25" s="109"/>
      <c r="G25" s="110"/>
    </row>
    <row r="26" spans="2:7" ht="15.75">
      <c r="B26" s="111" t="s">
        <v>738</v>
      </c>
      <c r="C26" s="108">
        <v>3016</v>
      </c>
      <c r="D26" s="109"/>
      <c r="E26" s="109"/>
      <c r="F26" s="109"/>
      <c r="G26" s="110"/>
    </row>
    <row r="27" spans="2:7" ht="15.75">
      <c r="B27" s="111" t="s">
        <v>739</v>
      </c>
      <c r="C27" s="108">
        <v>3017</v>
      </c>
      <c r="D27" s="109"/>
      <c r="E27" s="109"/>
      <c r="F27" s="109"/>
      <c r="G27" s="110"/>
    </row>
    <row r="28" spans="2:7" ht="15.75">
      <c r="B28" s="111" t="s">
        <v>740</v>
      </c>
      <c r="C28" s="108">
        <v>3018</v>
      </c>
      <c r="D28" s="109"/>
      <c r="E28" s="109"/>
      <c r="F28" s="109"/>
      <c r="G28" s="110"/>
    </row>
    <row r="29" spans="2:7" ht="15.75">
      <c r="B29" s="107" t="s">
        <v>741</v>
      </c>
      <c r="C29" s="108">
        <v>3019</v>
      </c>
      <c r="D29" s="109">
        <v>8967</v>
      </c>
      <c r="E29" s="109">
        <v>12108</v>
      </c>
      <c r="F29" s="109">
        <v>12606</v>
      </c>
      <c r="G29" s="110">
        <v>12920</v>
      </c>
    </row>
    <row r="30" spans="2:7" ht="15.75">
      <c r="B30" s="111" t="s">
        <v>742</v>
      </c>
      <c r="C30" s="108">
        <v>3020</v>
      </c>
      <c r="D30" s="109"/>
      <c r="E30" s="109"/>
      <c r="F30" s="109"/>
      <c r="G30" s="110"/>
    </row>
    <row r="31" spans="2:7" ht="31.5">
      <c r="B31" s="111" t="s">
        <v>743</v>
      </c>
      <c r="C31" s="108">
        <v>3021</v>
      </c>
      <c r="D31" s="109">
        <v>8967</v>
      </c>
      <c r="E31" s="109">
        <v>12108</v>
      </c>
      <c r="F31" s="109">
        <v>12606</v>
      </c>
      <c r="G31" s="110">
        <v>12920</v>
      </c>
    </row>
    <row r="32" spans="2:7" ht="15.75">
      <c r="B32" s="111" t="s">
        <v>744</v>
      </c>
      <c r="C32" s="108">
        <v>3022</v>
      </c>
      <c r="D32" s="109"/>
      <c r="E32" s="109"/>
      <c r="F32" s="109"/>
      <c r="G32" s="110"/>
    </row>
    <row r="33" spans="2:7" ht="15.75">
      <c r="B33" s="107" t="s">
        <v>745</v>
      </c>
      <c r="C33" s="108">
        <v>3023</v>
      </c>
      <c r="D33" s="109"/>
      <c r="E33" s="109"/>
      <c r="F33" s="109"/>
      <c r="G33" s="110"/>
    </row>
    <row r="34" spans="2:7" ht="15.75">
      <c r="B34" s="107" t="s">
        <v>746</v>
      </c>
      <c r="C34" s="108">
        <v>3024</v>
      </c>
      <c r="D34" s="114">
        <v>8967</v>
      </c>
      <c r="E34" s="114">
        <v>12108</v>
      </c>
      <c r="F34" s="114">
        <v>12606</v>
      </c>
      <c r="G34" s="115">
        <v>12920</v>
      </c>
    </row>
    <row r="35" spans="2:7" ht="15.75">
      <c r="B35" s="107" t="s">
        <v>747</v>
      </c>
      <c r="C35" s="108"/>
      <c r="D35" s="109"/>
      <c r="E35" s="109"/>
      <c r="F35" s="109"/>
      <c r="G35" s="110"/>
    </row>
    <row r="36" spans="2:7" ht="15.75">
      <c r="B36" s="107" t="s">
        <v>748</v>
      </c>
      <c r="C36" s="108">
        <v>3025</v>
      </c>
      <c r="D36" s="109"/>
      <c r="E36" s="109"/>
      <c r="F36" s="109"/>
      <c r="G36" s="110"/>
    </row>
    <row r="37" spans="2:7" ht="15.75">
      <c r="B37" s="111" t="s">
        <v>749</v>
      </c>
      <c r="C37" s="108">
        <v>3026</v>
      </c>
      <c r="D37" s="105"/>
      <c r="E37" s="105"/>
      <c r="F37" s="105"/>
      <c r="G37" s="106"/>
    </row>
    <row r="38" spans="2:7" ht="15.75">
      <c r="B38" s="111" t="s">
        <v>750</v>
      </c>
      <c r="C38" s="108">
        <v>3027</v>
      </c>
      <c r="D38" s="109"/>
      <c r="E38" s="109"/>
      <c r="F38" s="109"/>
      <c r="G38" s="110"/>
    </row>
    <row r="39" spans="2:7" ht="15.75">
      <c r="B39" s="111" t="s">
        <v>751</v>
      </c>
      <c r="C39" s="108">
        <v>3028</v>
      </c>
      <c r="D39" s="109"/>
      <c r="E39" s="109"/>
      <c r="F39" s="109"/>
      <c r="G39" s="110"/>
    </row>
    <row r="40" spans="2:7" ht="15.75">
      <c r="B40" s="111" t="s">
        <v>752</v>
      </c>
      <c r="C40" s="108">
        <v>3029</v>
      </c>
      <c r="D40" s="109"/>
      <c r="E40" s="109"/>
      <c r="F40" s="109"/>
      <c r="G40" s="110"/>
    </row>
    <row r="41" spans="2:7" ht="15.75">
      <c r="B41" s="111" t="s">
        <v>753</v>
      </c>
      <c r="C41" s="108">
        <v>3030</v>
      </c>
      <c r="D41" s="109"/>
      <c r="E41" s="109"/>
      <c r="F41" s="109"/>
      <c r="G41" s="110"/>
    </row>
    <row r="42" spans="2:7" ht="15.75">
      <c r="B42" s="107" t="s">
        <v>754</v>
      </c>
      <c r="C42" s="108">
        <v>3031</v>
      </c>
      <c r="D42" s="109"/>
      <c r="E42" s="109"/>
      <c r="F42" s="109"/>
      <c r="G42" s="110"/>
    </row>
    <row r="43" spans="2:7" ht="15.75">
      <c r="B43" s="111" t="s">
        <v>755</v>
      </c>
      <c r="C43" s="108">
        <v>3032</v>
      </c>
      <c r="D43" s="109"/>
      <c r="E43" s="109"/>
      <c r="F43" s="109"/>
      <c r="G43" s="110"/>
    </row>
    <row r="44" spans="2:7" ht="19.5" customHeight="1">
      <c r="B44" s="111" t="s">
        <v>756</v>
      </c>
      <c r="C44" s="108">
        <v>3033</v>
      </c>
      <c r="D44" s="109"/>
      <c r="E44" s="109"/>
      <c r="F44" s="109"/>
      <c r="G44" s="110"/>
    </row>
    <row r="45" spans="2:7" ht="15.75">
      <c r="B45" s="111" t="s">
        <v>757</v>
      </c>
      <c r="C45" s="108">
        <v>3034</v>
      </c>
      <c r="D45" s="109"/>
      <c r="E45" s="109"/>
      <c r="F45" s="109"/>
      <c r="G45" s="110"/>
    </row>
    <row r="46" spans="2:7" ht="15.75">
      <c r="B46" s="111" t="s">
        <v>758</v>
      </c>
      <c r="C46" s="108">
        <v>3035</v>
      </c>
      <c r="D46" s="109"/>
      <c r="E46" s="109"/>
      <c r="F46" s="109"/>
      <c r="G46" s="110"/>
    </row>
    <row r="47" spans="2:7" ht="15.75">
      <c r="B47" s="111" t="s">
        <v>759</v>
      </c>
      <c r="C47" s="108">
        <v>3036</v>
      </c>
      <c r="D47" s="109"/>
      <c r="E47" s="109"/>
      <c r="F47" s="109"/>
      <c r="G47" s="110"/>
    </row>
    <row r="48" spans="2:7" ht="15.75">
      <c r="B48" s="111" t="s">
        <v>760</v>
      </c>
      <c r="C48" s="108">
        <v>3037</v>
      </c>
      <c r="D48" s="109"/>
      <c r="E48" s="109"/>
      <c r="F48" s="109"/>
      <c r="G48" s="110"/>
    </row>
    <row r="49" spans="2:7" ht="15.75">
      <c r="B49" s="107" t="s">
        <v>761</v>
      </c>
      <c r="C49" s="108">
        <v>3038</v>
      </c>
      <c r="D49" s="109"/>
      <c r="E49" s="109"/>
      <c r="F49" s="109"/>
      <c r="G49" s="110"/>
    </row>
    <row r="50" spans="2:7" ht="15.75">
      <c r="B50" s="107" t="s">
        <v>762</v>
      </c>
      <c r="C50" s="108">
        <v>3039</v>
      </c>
      <c r="D50" s="109"/>
      <c r="E50" s="109"/>
      <c r="F50" s="109"/>
      <c r="G50" s="110"/>
    </row>
    <row r="51" spans="2:7" ht="15.75">
      <c r="B51" s="107" t="s">
        <v>763</v>
      </c>
      <c r="C51" s="108">
        <v>3040</v>
      </c>
      <c r="D51" s="109">
        <v>26041</v>
      </c>
      <c r="E51" s="109">
        <v>34460</v>
      </c>
      <c r="F51" s="109">
        <v>41308</v>
      </c>
      <c r="G51" s="110">
        <v>49286</v>
      </c>
    </row>
    <row r="52" spans="2:7" ht="15.75">
      <c r="B52" s="107" t="s">
        <v>764</v>
      </c>
      <c r="C52" s="108">
        <v>3041</v>
      </c>
      <c r="D52" s="109">
        <v>26088</v>
      </c>
      <c r="E52" s="109">
        <v>34513</v>
      </c>
      <c r="F52" s="109">
        <v>41366</v>
      </c>
      <c r="G52" s="110">
        <v>49349</v>
      </c>
    </row>
    <row r="53" spans="2:7" ht="15.75">
      <c r="B53" s="107" t="s">
        <v>765</v>
      </c>
      <c r="C53" s="108">
        <v>3042</v>
      </c>
      <c r="D53" s="109"/>
      <c r="E53" s="109"/>
      <c r="F53" s="109"/>
      <c r="G53" s="110"/>
    </row>
    <row r="54" spans="2:7" ht="15.75">
      <c r="B54" s="107" t="s">
        <v>766</v>
      </c>
      <c r="C54" s="108">
        <v>3043</v>
      </c>
      <c r="D54" s="109">
        <v>47</v>
      </c>
      <c r="E54" s="109">
        <v>53</v>
      </c>
      <c r="F54" s="109">
        <v>58</v>
      </c>
      <c r="G54" s="110">
        <v>63</v>
      </c>
    </row>
    <row r="55" spans="2:7" ht="15.75">
      <c r="B55" s="107" t="s">
        <v>767</v>
      </c>
      <c r="C55" s="108">
        <v>3044</v>
      </c>
      <c r="D55" s="109">
        <v>68</v>
      </c>
      <c r="E55" s="109">
        <v>68</v>
      </c>
      <c r="F55" s="109">
        <v>68</v>
      </c>
      <c r="G55" s="110">
        <v>68</v>
      </c>
    </row>
    <row r="56" spans="2:7" ht="31.5">
      <c r="B56" s="107" t="s">
        <v>768</v>
      </c>
      <c r="C56" s="108">
        <v>3045</v>
      </c>
      <c r="D56" s="109"/>
      <c r="E56" s="109"/>
      <c r="F56" s="109"/>
      <c r="G56" s="110"/>
    </row>
    <row r="57" spans="2:7" ht="31.5">
      <c r="B57" s="107" t="s">
        <v>769</v>
      </c>
      <c r="C57" s="108">
        <v>3046</v>
      </c>
      <c r="D57" s="109"/>
      <c r="E57" s="109"/>
      <c r="F57" s="109"/>
      <c r="G57" s="110"/>
    </row>
    <row r="58" spans="2:7" ht="32.25" thickBot="1">
      <c r="B58" s="116" t="s">
        <v>770</v>
      </c>
      <c r="C58" s="117">
        <v>3047</v>
      </c>
      <c r="D58" s="118">
        <v>21</v>
      </c>
      <c r="E58" s="118">
        <v>15</v>
      </c>
      <c r="F58" s="118">
        <v>10</v>
      </c>
      <c r="G58" s="119">
        <v>5</v>
      </c>
    </row>
  </sheetData>
  <sheetProtection/>
  <mergeCells count="5">
    <mergeCell ref="B4:G4"/>
    <mergeCell ref="B5:G5"/>
    <mergeCell ref="B7:B8"/>
    <mergeCell ref="C7:C8"/>
    <mergeCell ref="D7:G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2:S70"/>
  <sheetViews>
    <sheetView zoomScale="70" zoomScaleNormal="70" zoomScalePageLayoutView="0" workbookViewId="0" topLeftCell="A1">
      <selection activeCell="C26" sqref="A1:IV16384"/>
    </sheetView>
  </sheetViews>
  <sheetFormatPr defaultColWidth="18.00390625" defaultRowHeight="12.75"/>
  <cols>
    <col min="1" max="1" width="3.7109375" style="805" customWidth="1"/>
    <col min="2" max="2" width="7.140625" style="45" customWidth="1"/>
    <col min="3" max="3" width="11.8515625" style="45" customWidth="1"/>
    <col min="4" max="4" width="10.8515625" style="45" customWidth="1"/>
    <col min="5" max="5" width="14.140625" style="45" customWidth="1"/>
    <col min="6" max="6" width="12.57421875" style="45" customWidth="1"/>
    <col min="7" max="7" width="12.7109375" style="45" customWidth="1"/>
    <col min="8" max="8" width="14.140625" style="45" customWidth="1"/>
    <col min="9" max="13" width="12.7109375" style="45" customWidth="1"/>
    <col min="14" max="14" width="13.421875" style="45" customWidth="1"/>
    <col min="15" max="15" width="22.28125" style="45" customWidth="1"/>
    <col min="16" max="16" width="3.00390625" style="45" customWidth="1"/>
    <col min="17" max="17" width="14.7109375" style="807" customWidth="1"/>
    <col min="18" max="18" width="15.8515625" style="45" customWidth="1"/>
    <col min="19" max="19" width="12.28125" style="45" customWidth="1"/>
    <col min="20" max="255" width="9.140625" style="45" customWidth="1"/>
    <col min="256" max="16384" width="18.00390625" style="45" customWidth="1"/>
  </cols>
  <sheetData>
    <row r="2" ht="15.75">
      <c r="O2" s="806" t="s">
        <v>771</v>
      </c>
    </row>
    <row r="4" spans="3:17" ht="15.75">
      <c r="C4" s="951" t="s">
        <v>772</v>
      </c>
      <c r="D4" s="951"/>
      <c r="E4" s="951"/>
      <c r="F4" s="951"/>
      <c r="G4" s="951"/>
      <c r="H4" s="951"/>
      <c r="I4" s="951"/>
      <c r="J4" s="951"/>
      <c r="K4" s="951"/>
      <c r="L4" s="951"/>
      <c r="M4" s="951"/>
      <c r="N4" s="951"/>
      <c r="O4" s="951"/>
      <c r="Q4" s="805"/>
    </row>
    <row r="5" spans="3:17" ht="16.5" thickBot="1">
      <c r="C5" s="808"/>
      <c r="D5" s="808"/>
      <c r="E5" s="808"/>
      <c r="F5" s="808"/>
      <c r="G5" s="808"/>
      <c r="H5" s="808"/>
      <c r="I5" s="808"/>
      <c r="J5" s="808"/>
      <c r="K5" s="808"/>
      <c r="L5" s="808"/>
      <c r="M5" s="808"/>
      <c r="N5" s="808"/>
      <c r="O5" s="806" t="s">
        <v>773</v>
      </c>
      <c r="Q5" s="805"/>
    </row>
    <row r="6" spans="3:17" ht="15" customHeight="1">
      <c r="C6" s="952" t="s">
        <v>864</v>
      </c>
      <c r="D6" s="955" t="s">
        <v>774</v>
      </c>
      <c r="E6" s="956"/>
      <c r="F6" s="957"/>
      <c r="G6" s="958" t="s">
        <v>775</v>
      </c>
      <c r="H6" s="959"/>
      <c r="I6" s="960"/>
      <c r="J6" s="961" t="s">
        <v>776</v>
      </c>
      <c r="K6" s="962"/>
      <c r="L6" s="963"/>
      <c r="M6" s="958" t="s">
        <v>777</v>
      </c>
      <c r="N6" s="959"/>
      <c r="O6" s="960"/>
      <c r="Q6" s="805"/>
    </row>
    <row r="7" spans="3:17" ht="12.75" customHeight="1">
      <c r="C7" s="953"/>
      <c r="D7" s="949" t="s">
        <v>778</v>
      </c>
      <c r="E7" s="944" t="s">
        <v>779</v>
      </c>
      <c r="F7" s="946" t="s">
        <v>780</v>
      </c>
      <c r="G7" s="949" t="s">
        <v>778</v>
      </c>
      <c r="H7" s="944" t="s">
        <v>779</v>
      </c>
      <c r="I7" s="946" t="s">
        <v>780</v>
      </c>
      <c r="J7" s="949" t="s">
        <v>778</v>
      </c>
      <c r="K7" s="944" t="s">
        <v>779</v>
      </c>
      <c r="L7" s="946" t="s">
        <v>780</v>
      </c>
      <c r="M7" s="949" t="s">
        <v>778</v>
      </c>
      <c r="N7" s="944" t="s">
        <v>779</v>
      </c>
      <c r="O7" s="946" t="s">
        <v>780</v>
      </c>
      <c r="Q7" s="805"/>
    </row>
    <row r="8" spans="3:17" ht="21.75" customHeight="1" thickBot="1">
      <c r="C8" s="954"/>
      <c r="D8" s="950"/>
      <c r="E8" s="945"/>
      <c r="F8" s="947"/>
      <c r="G8" s="950"/>
      <c r="H8" s="945"/>
      <c r="I8" s="947"/>
      <c r="J8" s="950"/>
      <c r="K8" s="945"/>
      <c r="L8" s="947"/>
      <c r="M8" s="950"/>
      <c r="N8" s="945"/>
      <c r="O8" s="947"/>
      <c r="Q8" s="805"/>
    </row>
    <row r="9" spans="3:17" ht="15.75">
      <c r="C9" s="809" t="s">
        <v>781</v>
      </c>
      <c r="D9" s="810">
        <v>18</v>
      </c>
      <c r="E9" s="811">
        <v>1109097.47</v>
      </c>
      <c r="F9" s="812">
        <f>SUM(E9/D9)</f>
        <v>61616.52611111111</v>
      </c>
      <c r="G9" s="813">
        <v>17</v>
      </c>
      <c r="H9" s="814">
        <f>SUM(E9-K9-N9)</f>
        <v>967332.33</v>
      </c>
      <c r="I9" s="815">
        <f>SUM(H9/G9)</f>
        <v>56901.90176470588</v>
      </c>
      <c r="J9" s="816">
        <v>0</v>
      </c>
      <c r="K9" s="814">
        <v>0</v>
      </c>
      <c r="L9" s="815">
        <v>0</v>
      </c>
      <c r="M9" s="817">
        <v>1</v>
      </c>
      <c r="N9" s="811">
        <v>141765.14</v>
      </c>
      <c r="O9" s="815">
        <f>SUM(N9/M9)</f>
        <v>141765.14</v>
      </c>
      <c r="Q9" s="805"/>
    </row>
    <row r="10" spans="3:17" ht="15.75">
      <c r="C10" s="818" t="s">
        <v>782</v>
      </c>
      <c r="D10" s="819">
        <v>18</v>
      </c>
      <c r="E10" s="820">
        <v>1093150.07</v>
      </c>
      <c r="F10" s="812">
        <f aca="true" t="shared" si="0" ref="F10:F20">SUM(E10/D10)</f>
        <v>60730.55944444445</v>
      </c>
      <c r="G10" s="813">
        <v>18</v>
      </c>
      <c r="H10" s="814">
        <f aca="true" t="shared" si="1" ref="H10:H20">SUM(E10-K10-N10)</f>
        <v>952897.6200000001</v>
      </c>
      <c r="I10" s="815">
        <f aca="true" t="shared" si="2" ref="I10:I20">SUM(H10/G10)</f>
        <v>52938.756666666675</v>
      </c>
      <c r="J10" s="816">
        <v>0</v>
      </c>
      <c r="K10" s="814">
        <v>0</v>
      </c>
      <c r="L10" s="815">
        <v>0</v>
      </c>
      <c r="M10" s="817">
        <v>1</v>
      </c>
      <c r="N10" s="820">
        <v>140252.45</v>
      </c>
      <c r="O10" s="815">
        <f aca="true" t="shared" si="3" ref="O10:O20">SUM(N10/M10)</f>
        <v>140252.45</v>
      </c>
      <c r="Q10" s="805"/>
    </row>
    <row r="11" spans="3:17" ht="15.75">
      <c r="C11" s="818" t="s">
        <v>783</v>
      </c>
      <c r="D11" s="819">
        <v>19</v>
      </c>
      <c r="E11" s="820">
        <v>1157354.93</v>
      </c>
      <c r="F11" s="812">
        <f t="shared" si="0"/>
        <v>60913.41736842105</v>
      </c>
      <c r="G11" s="813">
        <v>18</v>
      </c>
      <c r="H11" s="814">
        <f t="shared" si="1"/>
        <v>957581.07</v>
      </c>
      <c r="I11" s="815">
        <f t="shared" si="2"/>
        <v>53198.948333333334</v>
      </c>
      <c r="J11" s="816">
        <v>1</v>
      </c>
      <c r="K11" s="814">
        <v>58238</v>
      </c>
      <c r="L11" s="815">
        <v>0</v>
      </c>
      <c r="M11" s="817">
        <v>1</v>
      </c>
      <c r="N11" s="820">
        <v>141535.86</v>
      </c>
      <c r="O11" s="815">
        <f t="shared" si="3"/>
        <v>141535.86</v>
      </c>
      <c r="Q11" s="805"/>
    </row>
    <row r="12" spans="3:17" ht="15.75">
      <c r="C12" s="818" t="s">
        <v>784</v>
      </c>
      <c r="D12" s="819">
        <v>19</v>
      </c>
      <c r="E12" s="820">
        <v>1145322.95</v>
      </c>
      <c r="F12" s="812">
        <f t="shared" si="0"/>
        <v>60280.15526315789</v>
      </c>
      <c r="G12" s="813">
        <v>18</v>
      </c>
      <c r="H12" s="814">
        <f t="shared" si="1"/>
        <v>1005029.98</v>
      </c>
      <c r="I12" s="815">
        <f t="shared" si="2"/>
        <v>55834.99888888889</v>
      </c>
      <c r="J12" s="816">
        <v>1</v>
      </c>
      <c r="K12" s="814">
        <v>0</v>
      </c>
      <c r="L12" s="815">
        <v>0</v>
      </c>
      <c r="M12" s="817">
        <v>1</v>
      </c>
      <c r="N12" s="820">
        <v>140292.97</v>
      </c>
      <c r="O12" s="815">
        <f t="shared" si="3"/>
        <v>140292.97</v>
      </c>
      <c r="Q12" s="805"/>
    </row>
    <row r="13" spans="3:17" ht="15.75">
      <c r="C13" s="818" t="s">
        <v>785</v>
      </c>
      <c r="D13" s="819">
        <v>19</v>
      </c>
      <c r="E13" s="820">
        <v>1198112.57</v>
      </c>
      <c r="F13" s="812">
        <f t="shared" si="0"/>
        <v>63058.55631578948</v>
      </c>
      <c r="G13" s="813">
        <v>18</v>
      </c>
      <c r="H13" s="814">
        <f t="shared" si="1"/>
        <v>1053074.53</v>
      </c>
      <c r="I13" s="815">
        <f t="shared" si="2"/>
        <v>58504.140555555554</v>
      </c>
      <c r="J13" s="816">
        <v>1</v>
      </c>
      <c r="K13" s="821">
        <v>0</v>
      </c>
      <c r="L13" s="822">
        <v>0</v>
      </c>
      <c r="M13" s="817">
        <v>1</v>
      </c>
      <c r="N13" s="820">
        <v>145038.04</v>
      </c>
      <c r="O13" s="815">
        <f t="shared" si="3"/>
        <v>145038.04</v>
      </c>
      <c r="Q13" s="805"/>
    </row>
    <row r="14" spans="3:17" ht="15.75">
      <c r="C14" s="818" t="s">
        <v>786</v>
      </c>
      <c r="D14" s="823">
        <v>19</v>
      </c>
      <c r="E14" s="820">
        <v>1141941.08</v>
      </c>
      <c r="F14" s="812">
        <f t="shared" si="0"/>
        <v>60102.16210526316</v>
      </c>
      <c r="G14" s="824">
        <f aca="true" t="shared" si="4" ref="G14:G20">SUM(D14-J14-M14)</f>
        <v>17</v>
      </c>
      <c r="H14" s="825">
        <f t="shared" si="1"/>
        <v>999287.2100000001</v>
      </c>
      <c r="I14" s="826">
        <f t="shared" si="2"/>
        <v>58781.6005882353</v>
      </c>
      <c r="J14" s="827">
        <v>1</v>
      </c>
      <c r="K14" s="828">
        <v>0</v>
      </c>
      <c r="L14" s="829">
        <v>0</v>
      </c>
      <c r="M14" s="817">
        <v>1</v>
      </c>
      <c r="N14" s="820">
        <v>142653.87</v>
      </c>
      <c r="O14" s="826">
        <f t="shared" si="3"/>
        <v>142653.87</v>
      </c>
      <c r="Q14" s="805"/>
    </row>
    <row r="15" spans="3:17" ht="15.75">
      <c r="C15" s="818" t="s">
        <v>787</v>
      </c>
      <c r="D15" s="823">
        <v>19</v>
      </c>
      <c r="E15" s="820">
        <v>1379591</v>
      </c>
      <c r="F15" s="812">
        <f t="shared" si="0"/>
        <v>72610.05263157895</v>
      </c>
      <c r="G15" s="824">
        <f t="shared" si="4"/>
        <v>17</v>
      </c>
      <c r="H15" s="825">
        <f t="shared" si="1"/>
        <v>1239779</v>
      </c>
      <c r="I15" s="826">
        <f t="shared" si="2"/>
        <v>72928.17647058824</v>
      </c>
      <c r="J15" s="827">
        <v>1</v>
      </c>
      <c r="K15" s="828">
        <v>0</v>
      </c>
      <c r="L15" s="829">
        <v>0</v>
      </c>
      <c r="M15" s="817">
        <v>1</v>
      </c>
      <c r="N15" s="820">
        <v>139812</v>
      </c>
      <c r="O15" s="826">
        <f t="shared" si="3"/>
        <v>139812</v>
      </c>
      <c r="Q15" s="805"/>
    </row>
    <row r="16" spans="3:17" ht="15.75">
      <c r="C16" s="818" t="s">
        <v>788</v>
      </c>
      <c r="D16" s="823">
        <v>19</v>
      </c>
      <c r="E16" s="820">
        <v>1187261.93</v>
      </c>
      <c r="F16" s="812">
        <f t="shared" si="0"/>
        <v>62487.469999999994</v>
      </c>
      <c r="G16" s="824">
        <f t="shared" si="4"/>
        <v>17</v>
      </c>
      <c r="H16" s="825">
        <f t="shared" si="1"/>
        <v>1045635.72</v>
      </c>
      <c r="I16" s="826">
        <f t="shared" si="2"/>
        <v>61507.983529411766</v>
      </c>
      <c r="J16" s="827">
        <v>1</v>
      </c>
      <c r="K16" s="828">
        <v>0</v>
      </c>
      <c r="L16" s="829">
        <v>0</v>
      </c>
      <c r="M16" s="817">
        <v>1</v>
      </c>
      <c r="N16" s="820">
        <v>141626.21</v>
      </c>
      <c r="O16" s="826">
        <f t="shared" si="3"/>
        <v>141626.21</v>
      </c>
      <c r="Q16" s="805"/>
    </row>
    <row r="17" spans="3:17" ht="15.75">
      <c r="C17" s="818" t="s">
        <v>789</v>
      </c>
      <c r="D17" s="823">
        <v>18</v>
      </c>
      <c r="E17" s="820">
        <v>1228635.31</v>
      </c>
      <c r="F17" s="812">
        <f t="shared" si="0"/>
        <v>68257.51722222223</v>
      </c>
      <c r="G17" s="824">
        <f t="shared" si="4"/>
        <v>15</v>
      </c>
      <c r="H17" s="825">
        <f t="shared" si="1"/>
        <v>1087104.3</v>
      </c>
      <c r="I17" s="826">
        <f t="shared" si="2"/>
        <v>72473.62000000001</v>
      </c>
      <c r="J17" s="827">
        <v>1</v>
      </c>
      <c r="K17" s="828">
        <v>0</v>
      </c>
      <c r="L17" s="829">
        <v>0</v>
      </c>
      <c r="M17" s="817">
        <v>2</v>
      </c>
      <c r="N17" s="820">
        <v>141531.01</v>
      </c>
      <c r="O17" s="826">
        <f t="shared" si="3"/>
        <v>70765.505</v>
      </c>
      <c r="Q17" s="805"/>
    </row>
    <row r="18" spans="3:17" ht="15.75">
      <c r="C18" s="818" t="s">
        <v>790</v>
      </c>
      <c r="D18" s="823">
        <v>18</v>
      </c>
      <c r="E18" s="820">
        <v>1133575.67</v>
      </c>
      <c r="F18" s="812">
        <f t="shared" si="0"/>
        <v>62976.426111111105</v>
      </c>
      <c r="G18" s="824">
        <f t="shared" si="4"/>
        <v>16</v>
      </c>
      <c r="H18" s="825">
        <f t="shared" si="1"/>
        <v>993604.7899999999</v>
      </c>
      <c r="I18" s="826">
        <f t="shared" si="2"/>
        <v>62100.299374999995</v>
      </c>
      <c r="J18" s="827">
        <v>1</v>
      </c>
      <c r="K18" s="828">
        <v>0</v>
      </c>
      <c r="L18" s="829">
        <v>0</v>
      </c>
      <c r="M18" s="817">
        <v>1</v>
      </c>
      <c r="N18" s="820">
        <v>139970.88</v>
      </c>
      <c r="O18" s="826">
        <f t="shared" si="3"/>
        <v>139970.88</v>
      </c>
      <c r="Q18" s="805"/>
    </row>
    <row r="19" spans="3:17" ht="15.75">
      <c r="C19" s="818" t="s">
        <v>791</v>
      </c>
      <c r="D19" s="823">
        <v>18</v>
      </c>
      <c r="E19" s="830">
        <v>1176188</v>
      </c>
      <c r="F19" s="831">
        <f t="shared" si="0"/>
        <v>65343.77777777778</v>
      </c>
      <c r="G19" s="832">
        <f t="shared" si="4"/>
        <v>16</v>
      </c>
      <c r="H19" s="825">
        <f t="shared" si="1"/>
        <v>1036161</v>
      </c>
      <c r="I19" s="833">
        <f t="shared" si="2"/>
        <v>64760.0625</v>
      </c>
      <c r="J19" s="834">
        <v>1</v>
      </c>
      <c r="K19" s="835">
        <v>0</v>
      </c>
      <c r="L19" s="836">
        <v>0</v>
      </c>
      <c r="M19" s="817">
        <v>1</v>
      </c>
      <c r="N19" s="830">
        <v>140027</v>
      </c>
      <c r="O19" s="833">
        <f t="shared" si="3"/>
        <v>140027</v>
      </c>
      <c r="Q19" s="805"/>
    </row>
    <row r="20" spans="3:17" ht="15.75">
      <c r="C20" s="818" t="s">
        <v>792</v>
      </c>
      <c r="D20" s="823">
        <v>18</v>
      </c>
      <c r="E20" s="830">
        <v>1290022.05</v>
      </c>
      <c r="F20" s="831">
        <f t="shared" si="0"/>
        <v>71667.89166666666</v>
      </c>
      <c r="G20" s="832">
        <f t="shared" si="4"/>
        <v>16</v>
      </c>
      <c r="H20" s="837">
        <f t="shared" si="1"/>
        <v>1147022.05</v>
      </c>
      <c r="I20" s="833">
        <f t="shared" si="2"/>
        <v>71688.878125</v>
      </c>
      <c r="J20" s="834">
        <v>1</v>
      </c>
      <c r="K20" s="835">
        <v>0</v>
      </c>
      <c r="L20" s="836">
        <v>0</v>
      </c>
      <c r="M20" s="817">
        <v>1</v>
      </c>
      <c r="N20" s="820">
        <v>143000</v>
      </c>
      <c r="O20" s="826">
        <f t="shared" si="3"/>
        <v>143000</v>
      </c>
      <c r="Q20" s="805"/>
    </row>
    <row r="21" spans="3:17" ht="15.75">
      <c r="C21" s="818" t="s">
        <v>774</v>
      </c>
      <c r="D21" s="819">
        <f>SUM(D9:D20)</f>
        <v>222</v>
      </c>
      <c r="E21" s="838">
        <f aca="true" t="shared" si="5" ref="E21:N21">SUM(E9:E20)</f>
        <v>14240253.030000001</v>
      </c>
      <c r="F21" s="838">
        <f t="shared" si="5"/>
        <v>770044.5120175437</v>
      </c>
      <c r="G21" s="823">
        <f t="shared" si="5"/>
        <v>203</v>
      </c>
      <c r="H21" s="823">
        <f t="shared" si="5"/>
        <v>12484509.6</v>
      </c>
      <c r="I21" s="823">
        <f t="shared" si="5"/>
        <v>741619.3667973856</v>
      </c>
      <c r="J21" s="823">
        <f t="shared" si="5"/>
        <v>10</v>
      </c>
      <c r="K21" s="838">
        <f t="shared" si="5"/>
        <v>58238</v>
      </c>
      <c r="L21" s="838">
        <f t="shared" si="5"/>
        <v>0</v>
      </c>
      <c r="M21" s="819">
        <f t="shared" si="5"/>
        <v>13</v>
      </c>
      <c r="N21" s="839">
        <f t="shared" si="5"/>
        <v>1697505.4300000002</v>
      </c>
      <c r="O21" s="839">
        <f>SUM(O9:O20)</f>
        <v>1626739.9249999998</v>
      </c>
      <c r="Q21" s="805"/>
    </row>
    <row r="22" spans="3:17" ht="16.5" thickBot="1">
      <c r="C22" s="840" t="s">
        <v>793</v>
      </c>
      <c r="D22" s="841">
        <f>SUM(D21/12)</f>
        <v>18.5</v>
      </c>
      <c r="E22" s="842">
        <f aca="true" t="shared" si="6" ref="E22:O22">SUM(E21/12)</f>
        <v>1186687.7525000002</v>
      </c>
      <c r="F22" s="842">
        <f t="shared" si="6"/>
        <v>64170.37600146197</v>
      </c>
      <c r="G22" s="841">
        <f t="shared" si="6"/>
        <v>16.916666666666668</v>
      </c>
      <c r="H22" s="842">
        <f t="shared" si="6"/>
        <v>1040375.7999999999</v>
      </c>
      <c r="I22" s="842">
        <f t="shared" si="6"/>
        <v>61801.61389978213</v>
      </c>
      <c r="J22" s="841">
        <f t="shared" si="6"/>
        <v>0.8333333333333334</v>
      </c>
      <c r="K22" s="841">
        <f t="shared" si="6"/>
        <v>4853.166666666667</v>
      </c>
      <c r="L22" s="841">
        <f t="shared" si="6"/>
        <v>0</v>
      </c>
      <c r="M22" s="841">
        <f t="shared" si="6"/>
        <v>1.0833333333333333</v>
      </c>
      <c r="N22" s="841">
        <f t="shared" si="6"/>
        <v>141458.78583333336</v>
      </c>
      <c r="O22" s="841">
        <f t="shared" si="6"/>
        <v>135561.66041666665</v>
      </c>
      <c r="Q22" s="805"/>
    </row>
    <row r="23" spans="3:17" ht="15.75">
      <c r="C23" s="966" t="s">
        <v>794</v>
      </c>
      <c r="D23" s="966"/>
      <c r="E23" s="966"/>
      <c r="F23" s="966"/>
      <c r="G23" s="966"/>
      <c r="H23" s="966"/>
      <c r="I23" s="966"/>
      <c r="J23" s="966"/>
      <c r="K23" s="966"/>
      <c r="L23" s="966"/>
      <c r="M23" s="966"/>
      <c r="N23" s="966"/>
      <c r="Q23" s="805"/>
    </row>
    <row r="24" spans="3:17" ht="15.75">
      <c r="C24" s="45" t="s">
        <v>795</v>
      </c>
      <c r="Q24" s="805"/>
    </row>
    <row r="25" ht="15.75">
      <c r="Q25" s="805"/>
    </row>
    <row r="26" ht="15.75">
      <c r="Q26" s="805"/>
    </row>
    <row r="27" spans="2:17" ht="15.75">
      <c r="B27" s="965"/>
      <c r="C27" s="965"/>
      <c r="D27" s="965"/>
      <c r="E27" s="965"/>
      <c r="F27" s="965"/>
      <c r="G27" s="965"/>
      <c r="H27" s="965"/>
      <c r="I27" s="965"/>
      <c r="J27" s="965"/>
      <c r="K27" s="965"/>
      <c r="Q27" s="805"/>
    </row>
    <row r="28" spans="3:17" ht="15.75">
      <c r="C28" s="951" t="s">
        <v>796</v>
      </c>
      <c r="D28" s="951"/>
      <c r="E28" s="951"/>
      <c r="F28" s="951"/>
      <c r="G28" s="951"/>
      <c r="H28" s="951"/>
      <c r="I28" s="951"/>
      <c r="J28" s="951"/>
      <c r="K28" s="951"/>
      <c r="L28" s="951"/>
      <c r="M28" s="951"/>
      <c r="N28" s="951"/>
      <c r="O28" s="951"/>
      <c r="Q28" s="805"/>
    </row>
    <row r="29" spans="3:17" ht="16.5" thickBot="1">
      <c r="C29" s="843"/>
      <c r="D29" s="844"/>
      <c r="E29" s="844"/>
      <c r="F29" s="844"/>
      <c r="G29" s="844"/>
      <c r="H29" s="845"/>
      <c r="I29" s="845"/>
      <c r="J29" s="845"/>
      <c r="K29" s="845"/>
      <c r="L29" s="845"/>
      <c r="M29" s="845"/>
      <c r="N29" s="846"/>
      <c r="O29" s="806" t="s">
        <v>773</v>
      </c>
      <c r="Q29" s="805"/>
    </row>
    <row r="30" spans="3:17" ht="15" customHeight="1">
      <c r="C30" s="952" t="s">
        <v>849</v>
      </c>
      <c r="D30" s="955" t="s">
        <v>774</v>
      </c>
      <c r="E30" s="956"/>
      <c r="F30" s="957"/>
      <c r="G30" s="958" t="s">
        <v>797</v>
      </c>
      <c r="H30" s="959"/>
      <c r="I30" s="960"/>
      <c r="J30" s="961" t="s">
        <v>776</v>
      </c>
      <c r="K30" s="962"/>
      <c r="L30" s="963"/>
      <c r="M30" s="958" t="s">
        <v>777</v>
      </c>
      <c r="N30" s="959"/>
      <c r="O30" s="960"/>
      <c r="P30" s="847"/>
      <c r="Q30" s="805"/>
    </row>
    <row r="31" spans="3:17" ht="12.75" customHeight="1">
      <c r="C31" s="953"/>
      <c r="D31" s="949" t="s">
        <v>778</v>
      </c>
      <c r="E31" s="944" t="s">
        <v>779</v>
      </c>
      <c r="F31" s="946" t="s">
        <v>780</v>
      </c>
      <c r="G31" s="949" t="s">
        <v>778</v>
      </c>
      <c r="H31" s="944" t="s">
        <v>779</v>
      </c>
      <c r="I31" s="946" t="s">
        <v>780</v>
      </c>
      <c r="J31" s="949" t="s">
        <v>778</v>
      </c>
      <c r="K31" s="944" t="s">
        <v>779</v>
      </c>
      <c r="L31" s="946" t="s">
        <v>780</v>
      </c>
      <c r="M31" s="949" t="s">
        <v>778</v>
      </c>
      <c r="N31" s="944" t="s">
        <v>779</v>
      </c>
      <c r="O31" s="946" t="s">
        <v>780</v>
      </c>
      <c r="Q31" s="805"/>
    </row>
    <row r="32" spans="1:17" ht="21.75" customHeight="1" thickBot="1">
      <c r="A32" s="848"/>
      <c r="B32" s="849"/>
      <c r="C32" s="954"/>
      <c r="D32" s="950"/>
      <c r="E32" s="945"/>
      <c r="F32" s="947"/>
      <c r="G32" s="950"/>
      <c r="H32" s="945"/>
      <c r="I32" s="947"/>
      <c r="J32" s="950"/>
      <c r="K32" s="945"/>
      <c r="L32" s="947"/>
      <c r="M32" s="950"/>
      <c r="N32" s="945"/>
      <c r="O32" s="947"/>
      <c r="Q32" s="539"/>
    </row>
    <row r="33" spans="1:19" ht="14.25" customHeight="1">
      <c r="A33" s="850"/>
      <c r="B33" s="851"/>
      <c r="C33" s="852" t="s">
        <v>781</v>
      </c>
      <c r="D33" s="853">
        <v>17</v>
      </c>
      <c r="E33" s="543">
        <v>1196233.43</v>
      </c>
      <c r="F33" s="854">
        <f>SUM(E33/D33)</f>
        <v>70366.67235294117</v>
      </c>
      <c r="G33" s="824">
        <f>D33-J33-M33</f>
        <v>15</v>
      </c>
      <c r="H33" s="825">
        <f>E33-K33-N33</f>
        <v>981459.6499999999</v>
      </c>
      <c r="I33" s="826">
        <f>SUM(H33/G33)</f>
        <v>65430.643333333326</v>
      </c>
      <c r="J33" s="827">
        <v>1</v>
      </c>
      <c r="K33" s="825">
        <v>66580.48</v>
      </c>
      <c r="L33" s="826">
        <f>K33/J33</f>
        <v>66580.48</v>
      </c>
      <c r="M33" s="817">
        <v>1</v>
      </c>
      <c r="N33" s="811">
        <v>148193.3</v>
      </c>
      <c r="O33" s="826">
        <f>SUM(N33/M33)</f>
        <v>148193.3</v>
      </c>
      <c r="P33" s="805"/>
      <c r="Q33" s="539"/>
      <c r="S33" s="855"/>
    </row>
    <row r="34" spans="1:19" ht="14.25" customHeight="1">
      <c r="A34" s="850"/>
      <c r="B34" s="851"/>
      <c r="C34" s="856" t="s">
        <v>782</v>
      </c>
      <c r="D34" s="823">
        <v>17</v>
      </c>
      <c r="E34" s="542">
        <v>1138732.35</v>
      </c>
      <c r="F34" s="854">
        <f aca="true" t="shared" si="7" ref="F34:F44">SUM(E34/D34)</f>
        <v>66984.25588235294</v>
      </c>
      <c r="G34" s="824">
        <f aca="true" t="shared" si="8" ref="G34:H46">D34-J34-M34</f>
        <v>15</v>
      </c>
      <c r="H34" s="825">
        <f t="shared" si="8"/>
        <v>930975.6400000001</v>
      </c>
      <c r="I34" s="826">
        <f aca="true" t="shared" si="9" ref="I34:I44">SUM(H34/G34)</f>
        <v>62065.042666666675</v>
      </c>
      <c r="J34" s="827">
        <v>1</v>
      </c>
      <c r="K34" s="825">
        <v>61050.91</v>
      </c>
      <c r="L34" s="826">
        <f aca="true" t="shared" si="10" ref="L34:L44">K34/J34</f>
        <v>61050.91</v>
      </c>
      <c r="M34" s="817">
        <v>1</v>
      </c>
      <c r="N34" s="811">
        <v>146705.8</v>
      </c>
      <c r="O34" s="826">
        <f aca="true" t="shared" si="11" ref="O34:O44">SUM(N34/M34)</f>
        <v>146705.8</v>
      </c>
      <c r="Q34" s="539"/>
      <c r="S34" s="855"/>
    </row>
    <row r="35" spans="1:19" ht="14.25" customHeight="1">
      <c r="A35" s="850"/>
      <c r="B35" s="851"/>
      <c r="C35" s="856" t="s">
        <v>783</v>
      </c>
      <c r="D35" s="823">
        <v>17</v>
      </c>
      <c r="E35" s="542">
        <v>1195554.36</v>
      </c>
      <c r="F35" s="854">
        <f t="shared" si="7"/>
        <v>70326.72705882354</v>
      </c>
      <c r="G35" s="824">
        <f t="shared" si="8"/>
        <v>15</v>
      </c>
      <c r="H35" s="825">
        <f t="shared" si="8"/>
        <v>985962.56</v>
      </c>
      <c r="I35" s="826">
        <f t="shared" si="9"/>
        <v>65730.83733333334</v>
      </c>
      <c r="J35" s="827">
        <v>1</v>
      </c>
      <c r="K35" s="825">
        <v>61394.77</v>
      </c>
      <c r="L35" s="826">
        <f t="shared" si="10"/>
        <v>61394.77</v>
      </c>
      <c r="M35" s="817">
        <v>1</v>
      </c>
      <c r="N35" s="811">
        <v>148197.03</v>
      </c>
      <c r="O35" s="826">
        <f t="shared" si="11"/>
        <v>148197.03</v>
      </c>
      <c r="P35" s="805"/>
      <c r="Q35" s="539"/>
      <c r="S35" s="855"/>
    </row>
    <row r="36" spans="1:19" ht="14.25" customHeight="1">
      <c r="A36" s="850"/>
      <c r="B36" s="851"/>
      <c r="C36" s="856" t="s">
        <v>784</v>
      </c>
      <c r="D36" s="823">
        <v>18</v>
      </c>
      <c r="E36" s="542">
        <v>1235643.92</v>
      </c>
      <c r="F36" s="854">
        <f t="shared" si="7"/>
        <v>68646.88444444444</v>
      </c>
      <c r="G36" s="824">
        <f t="shared" si="8"/>
        <v>16</v>
      </c>
      <c r="H36" s="825">
        <f t="shared" si="8"/>
        <v>1071229.56</v>
      </c>
      <c r="I36" s="826">
        <f t="shared" si="9"/>
        <v>66951.8475</v>
      </c>
      <c r="J36" s="827">
        <v>1</v>
      </c>
      <c r="K36" s="825">
        <v>16194.67</v>
      </c>
      <c r="L36" s="826">
        <f t="shared" si="10"/>
        <v>16194.67</v>
      </c>
      <c r="M36" s="817">
        <v>1</v>
      </c>
      <c r="N36" s="811">
        <v>148219.69</v>
      </c>
      <c r="O36" s="826">
        <f t="shared" si="11"/>
        <v>148219.69</v>
      </c>
      <c r="Q36" s="539"/>
      <c r="S36" s="805"/>
    </row>
    <row r="37" spans="1:17" ht="14.25" customHeight="1">
      <c r="A37" s="850"/>
      <c r="B37" s="851"/>
      <c r="C37" s="856" t="s">
        <v>785</v>
      </c>
      <c r="D37" s="823">
        <v>18</v>
      </c>
      <c r="E37" s="543">
        <v>1316614.41</v>
      </c>
      <c r="F37" s="854">
        <f t="shared" si="7"/>
        <v>73145.245</v>
      </c>
      <c r="G37" s="824">
        <f t="shared" si="8"/>
        <v>16</v>
      </c>
      <c r="H37" s="825">
        <f t="shared" si="8"/>
        <v>1117695.69</v>
      </c>
      <c r="I37" s="826">
        <f t="shared" si="9"/>
        <v>69855.980625</v>
      </c>
      <c r="J37" s="827">
        <v>1</v>
      </c>
      <c r="K37" s="825">
        <v>50055.67</v>
      </c>
      <c r="L37" s="826">
        <f t="shared" si="10"/>
        <v>50055.67</v>
      </c>
      <c r="M37" s="817">
        <v>1</v>
      </c>
      <c r="N37" s="811">
        <v>148863.05</v>
      </c>
      <c r="O37" s="826">
        <f t="shared" si="11"/>
        <v>148863.05</v>
      </c>
      <c r="P37" s="805"/>
      <c r="Q37" s="539"/>
    </row>
    <row r="38" spans="1:17" ht="14.25" customHeight="1">
      <c r="A38" s="850"/>
      <c r="B38" s="851"/>
      <c r="C38" s="856" t="s">
        <v>786</v>
      </c>
      <c r="D38" s="823">
        <v>18</v>
      </c>
      <c r="E38" s="543">
        <v>1282864.36</v>
      </c>
      <c r="F38" s="854">
        <f t="shared" si="7"/>
        <v>71270.24222222222</v>
      </c>
      <c r="G38" s="824">
        <f t="shared" si="8"/>
        <v>16</v>
      </c>
      <c r="H38" s="825">
        <f t="shared" si="8"/>
        <v>1086694.79</v>
      </c>
      <c r="I38" s="826">
        <f t="shared" si="9"/>
        <v>67918.424375</v>
      </c>
      <c r="J38" s="827">
        <v>1</v>
      </c>
      <c r="K38" s="825">
        <v>48710.04</v>
      </c>
      <c r="L38" s="826">
        <f t="shared" si="10"/>
        <v>48710.04</v>
      </c>
      <c r="M38" s="817">
        <v>1</v>
      </c>
      <c r="N38" s="811">
        <v>147459.53</v>
      </c>
      <c r="O38" s="826">
        <f t="shared" si="11"/>
        <v>147459.53</v>
      </c>
      <c r="Q38" s="539"/>
    </row>
    <row r="39" spans="1:17" ht="14.25" customHeight="1">
      <c r="A39" s="850"/>
      <c r="B39" s="851"/>
      <c r="C39" s="856" t="s">
        <v>787</v>
      </c>
      <c r="D39" s="810">
        <v>19</v>
      </c>
      <c r="E39" s="543">
        <v>1375440.48</v>
      </c>
      <c r="F39" s="854">
        <f t="shared" si="7"/>
        <v>72391.60421052632</v>
      </c>
      <c r="G39" s="824">
        <f t="shared" si="8"/>
        <v>16</v>
      </c>
      <c r="H39" s="825">
        <f t="shared" si="8"/>
        <v>1137440.48</v>
      </c>
      <c r="I39" s="826">
        <f t="shared" si="9"/>
        <v>71090.03</v>
      </c>
      <c r="J39" s="827">
        <v>2</v>
      </c>
      <c r="K39" s="825">
        <v>90000</v>
      </c>
      <c r="L39" s="826">
        <f t="shared" si="10"/>
        <v>45000</v>
      </c>
      <c r="M39" s="817">
        <v>1</v>
      </c>
      <c r="N39" s="811">
        <v>148000</v>
      </c>
      <c r="O39" s="826">
        <f t="shared" si="11"/>
        <v>148000</v>
      </c>
      <c r="Q39" s="539"/>
    </row>
    <row r="40" spans="1:17" ht="14.25" customHeight="1">
      <c r="A40" s="850"/>
      <c r="B40" s="851"/>
      <c r="C40" s="856" t="s">
        <v>788</v>
      </c>
      <c r="D40" s="810">
        <v>19</v>
      </c>
      <c r="E40" s="543">
        <v>1367944.2</v>
      </c>
      <c r="F40" s="854">
        <f t="shared" si="7"/>
        <v>71997.06315789474</v>
      </c>
      <c r="G40" s="824">
        <f t="shared" si="8"/>
        <v>16</v>
      </c>
      <c r="H40" s="825">
        <f t="shared" si="8"/>
        <v>1129944.2</v>
      </c>
      <c r="I40" s="826">
        <f t="shared" si="9"/>
        <v>70621.5125</v>
      </c>
      <c r="J40" s="827">
        <v>2</v>
      </c>
      <c r="K40" s="825">
        <v>90000</v>
      </c>
      <c r="L40" s="826">
        <f t="shared" si="10"/>
        <v>45000</v>
      </c>
      <c r="M40" s="817">
        <v>1</v>
      </c>
      <c r="N40" s="811">
        <v>148000</v>
      </c>
      <c r="O40" s="826">
        <f t="shared" si="11"/>
        <v>148000</v>
      </c>
      <c r="Q40" s="539"/>
    </row>
    <row r="41" spans="1:17" ht="14.25" customHeight="1">
      <c r="A41" s="850"/>
      <c r="B41" s="851"/>
      <c r="C41" s="856" t="s">
        <v>789</v>
      </c>
      <c r="D41" s="810">
        <v>19</v>
      </c>
      <c r="E41" s="543">
        <v>1496993.13</v>
      </c>
      <c r="F41" s="854">
        <f t="shared" si="7"/>
        <v>78789.11210526315</v>
      </c>
      <c r="G41" s="824">
        <f t="shared" si="8"/>
        <v>16</v>
      </c>
      <c r="H41" s="825">
        <f t="shared" si="8"/>
        <v>1258993.13</v>
      </c>
      <c r="I41" s="826">
        <f t="shared" si="9"/>
        <v>78687.070625</v>
      </c>
      <c r="J41" s="827">
        <v>2</v>
      </c>
      <c r="K41" s="825">
        <v>90000</v>
      </c>
      <c r="L41" s="826">
        <f t="shared" si="10"/>
        <v>45000</v>
      </c>
      <c r="M41" s="817">
        <v>1</v>
      </c>
      <c r="N41" s="811">
        <v>148000</v>
      </c>
      <c r="O41" s="826">
        <f t="shared" si="11"/>
        <v>148000</v>
      </c>
      <c r="Q41" s="541"/>
    </row>
    <row r="42" spans="1:18" ht="14.25" customHeight="1">
      <c r="A42" s="850"/>
      <c r="B42" s="851"/>
      <c r="C42" s="856" t="s">
        <v>790</v>
      </c>
      <c r="D42" s="810">
        <v>19</v>
      </c>
      <c r="E42" s="543">
        <v>1496993.12</v>
      </c>
      <c r="F42" s="854">
        <f t="shared" si="7"/>
        <v>78789.11157894737</v>
      </c>
      <c r="G42" s="824">
        <f t="shared" si="8"/>
        <v>16</v>
      </c>
      <c r="H42" s="825">
        <f t="shared" si="8"/>
        <v>1258993.12</v>
      </c>
      <c r="I42" s="826">
        <f t="shared" si="9"/>
        <v>78687.07</v>
      </c>
      <c r="J42" s="827">
        <v>2</v>
      </c>
      <c r="K42" s="825">
        <v>90000</v>
      </c>
      <c r="L42" s="826">
        <f t="shared" si="10"/>
        <v>45000</v>
      </c>
      <c r="M42" s="817">
        <v>1</v>
      </c>
      <c r="N42" s="811">
        <v>148000</v>
      </c>
      <c r="O42" s="826">
        <f t="shared" si="11"/>
        <v>148000</v>
      </c>
      <c r="Q42" s="857"/>
      <c r="R42" s="805"/>
    </row>
    <row r="43" spans="1:18" ht="14.25" customHeight="1">
      <c r="A43" s="850"/>
      <c r="B43" s="851"/>
      <c r="C43" s="856" t="s">
        <v>791</v>
      </c>
      <c r="D43" s="810">
        <v>19</v>
      </c>
      <c r="E43" s="811">
        <v>1496993.12</v>
      </c>
      <c r="F43" s="854">
        <f t="shared" si="7"/>
        <v>78789.11157894737</v>
      </c>
      <c r="G43" s="824">
        <f t="shared" si="8"/>
        <v>16</v>
      </c>
      <c r="H43" s="825">
        <f t="shared" si="8"/>
        <v>1258993.12</v>
      </c>
      <c r="I43" s="826">
        <f t="shared" si="9"/>
        <v>78687.07</v>
      </c>
      <c r="J43" s="827">
        <v>2</v>
      </c>
      <c r="K43" s="825">
        <v>90000</v>
      </c>
      <c r="L43" s="826">
        <f t="shared" si="10"/>
        <v>45000</v>
      </c>
      <c r="M43" s="817">
        <v>1</v>
      </c>
      <c r="N43" s="811">
        <v>148000</v>
      </c>
      <c r="O43" s="826">
        <f t="shared" si="11"/>
        <v>148000</v>
      </c>
      <c r="P43" s="805"/>
      <c r="Q43" s="857"/>
      <c r="R43" s="805"/>
    </row>
    <row r="44" spans="1:17" ht="14.25" customHeight="1" thickBot="1">
      <c r="A44" s="850"/>
      <c r="B44" s="851"/>
      <c r="C44" s="858" t="s">
        <v>798</v>
      </c>
      <c r="D44" s="859">
        <v>19</v>
      </c>
      <c r="E44" s="811">
        <v>1496993.12</v>
      </c>
      <c r="F44" s="860">
        <f t="shared" si="7"/>
        <v>78789.11157894737</v>
      </c>
      <c r="G44" s="861">
        <f t="shared" si="8"/>
        <v>16</v>
      </c>
      <c r="H44" s="825">
        <f t="shared" si="8"/>
        <v>1258993.12</v>
      </c>
      <c r="I44" s="826">
        <f t="shared" si="9"/>
        <v>78687.07</v>
      </c>
      <c r="J44" s="862">
        <v>2</v>
      </c>
      <c r="K44" s="825">
        <v>90000</v>
      </c>
      <c r="L44" s="826">
        <f t="shared" si="10"/>
        <v>45000</v>
      </c>
      <c r="M44" s="863">
        <v>1</v>
      </c>
      <c r="N44" s="811">
        <v>148000</v>
      </c>
      <c r="O44" s="864">
        <f t="shared" si="11"/>
        <v>148000</v>
      </c>
      <c r="Q44" s="857"/>
    </row>
    <row r="45" spans="1:19" ht="14.25" customHeight="1">
      <c r="A45" s="850"/>
      <c r="B45" s="851"/>
      <c r="C45" s="865" t="s">
        <v>774</v>
      </c>
      <c r="D45" s="866">
        <f>SUM(D33:D44)</f>
        <v>219</v>
      </c>
      <c r="E45" s="867">
        <v>16097000</v>
      </c>
      <c r="F45" s="868">
        <f aca="true" t="shared" si="12" ref="F45:O45">SUM(F33:F44)</f>
        <v>880285.1411713107</v>
      </c>
      <c r="G45" s="869">
        <f t="shared" si="8"/>
        <v>189</v>
      </c>
      <c r="H45" s="868">
        <f>SUM(H33:H44)</f>
        <v>13477375.060000002</v>
      </c>
      <c r="I45" s="868">
        <f>SUM(I33:I44)</f>
        <v>854412.5989583335</v>
      </c>
      <c r="J45" s="870">
        <f t="shared" si="12"/>
        <v>18</v>
      </c>
      <c r="K45" s="868">
        <f t="shared" si="12"/>
        <v>843986.54</v>
      </c>
      <c r="L45" s="868">
        <f t="shared" si="12"/>
        <v>573986.54</v>
      </c>
      <c r="M45" s="870">
        <f t="shared" si="12"/>
        <v>12</v>
      </c>
      <c r="N45" s="868">
        <f t="shared" si="12"/>
        <v>1775638.4000000001</v>
      </c>
      <c r="O45" s="871">
        <f t="shared" si="12"/>
        <v>1775638.4000000001</v>
      </c>
      <c r="Q45" s="805"/>
      <c r="S45" s="805"/>
    </row>
    <row r="46" spans="1:17" ht="14.25" customHeight="1" thickBot="1">
      <c r="A46" s="850"/>
      <c r="B46" s="851"/>
      <c r="C46" s="872" t="s">
        <v>793</v>
      </c>
      <c r="D46" s="841">
        <f>SUM(D45/12)</f>
        <v>18.25</v>
      </c>
      <c r="E46" s="873">
        <f aca="true" t="shared" si="13" ref="E46:O46">SUM(E45/12)</f>
        <v>1341416.6666666667</v>
      </c>
      <c r="F46" s="873">
        <f t="shared" si="13"/>
        <v>73357.09509760923</v>
      </c>
      <c r="G46" s="874">
        <f t="shared" si="8"/>
        <v>15.75</v>
      </c>
      <c r="H46" s="875">
        <f t="shared" si="8"/>
        <v>1123114.5883333334</v>
      </c>
      <c r="I46" s="873">
        <f>SUM(H46/G46)</f>
        <v>71308.86275132275</v>
      </c>
      <c r="J46" s="876">
        <f t="shared" si="13"/>
        <v>1.5</v>
      </c>
      <c r="K46" s="873">
        <f t="shared" si="13"/>
        <v>70332.21166666667</v>
      </c>
      <c r="L46" s="873">
        <f t="shared" si="13"/>
        <v>47832.21166666667</v>
      </c>
      <c r="M46" s="876">
        <f t="shared" si="13"/>
        <v>1</v>
      </c>
      <c r="N46" s="873">
        <f t="shared" si="13"/>
        <v>147969.86666666667</v>
      </c>
      <c r="O46" s="877">
        <f t="shared" si="13"/>
        <v>147969.86666666667</v>
      </c>
      <c r="Q46" s="805"/>
    </row>
    <row r="47" spans="1:15" ht="15.75">
      <c r="A47" s="848"/>
      <c r="B47" s="878"/>
      <c r="C47" s="964"/>
      <c r="D47" s="964"/>
      <c r="E47" s="964"/>
      <c r="F47" s="964"/>
      <c r="G47" s="964"/>
      <c r="H47" s="964"/>
      <c r="I47" s="964"/>
      <c r="J47" s="964"/>
      <c r="K47" s="964"/>
      <c r="L47" s="964"/>
      <c r="M47" s="964"/>
      <c r="N47" s="964"/>
      <c r="O47" s="964"/>
    </row>
    <row r="48" ht="15.75">
      <c r="H48" s="805"/>
    </row>
    <row r="49" spans="3:15" ht="15.75">
      <c r="C49" s="951" t="s">
        <v>799</v>
      </c>
      <c r="D49" s="951"/>
      <c r="E49" s="951"/>
      <c r="F49" s="951"/>
      <c r="G49" s="951"/>
      <c r="H49" s="951"/>
      <c r="I49" s="951"/>
      <c r="J49" s="951"/>
      <c r="K49" s="951"/>
      <c r="L49" s="951"/>
      <c r="M49" s="951"/>
      <c r="N49" s="951"/>
      <c r="O49" s="951"/>
    </row>
    <row r="50" spans="3:15" ht="16.5" thickBot="1">
      <c r="C50" s="843"/>
      <c r="D50" s="844"/>
      <c r="E50" s="844"/>
      <c r="F50" s="844"/>
      <c r="G50" s="844"/>
      <c r="H50" s="845"/>
      <c r="I50" s="845"/>
      <c r="J50" s="845"/>
      <c r="K50" s="845"/>
      <c r="L50" s="845"/>
      <c r="M50" s="845"/>
      <c r="N50" s="846"/>
      <c r="O50" s="806" t="s">
        <v>773</v>
      </c>
    </row>
    <row r="51" spans="3:17" ht="15" customHeight="1">
      <c r="C51" s="952" t="s">
        <v>849</v>
      </c>
      <c r="D51" s="955" t="s">
        <v>774</v>
      </c>
      <c r="E51" s="956"/>
      <c r="F51" s="957"/>
      <c r="G51" s="958" t="s">
        <v>797</v>
      </c>
      <c r="H51" s="959"/>
      <c r="I51" s="960"/>
      <c r="J51" s="961" t="s">
        <v>776</v>
      </c>
      <c r="K51" s="962"/>
      <c r="L51" s="963"/>
      <c r="M51" s="958" t="s">
        <v>777</v>
      </c>
      <c r="N51" s="959"/>
      <c r="O51" s="960"/>
      <c r="Q51" s="879"/>
    </row>
    <row r="52" spans="3:17" ht="12.75" customHeight="1">
      <c r="C52" s="953"/>
      <c r="D52" s="949" t="s">
        <v>778</v>
      </c>
      <c r="E52" s="944" t="s">
        <v>779</v>
      </c>
      <c r="F52" s="946" t="s">
        <v>780</v>
      </c>
      <c r="G52" s="949" t="s">
        <v>778</v>
      </c>
      <c r="H52" s="944" t="s">
        <v>779</v>
      </c>
      <c r="I52" s="946" t="s">
        <v>780</v>
      </c>
      <c r="J52" s="949" t="s">
        <v>778</v>
      </c>
      <c r="K52" s="944" t="s">
        <v>779</v>
      </c>
      <c r="L52" s="946" t="s">
        <v>780</v>
      </c>
      <c r="M52" s="949" t="s">
        <v>778</v>
      </c>
      <c r="N52" s="944" t="s">
        <v>779</v>
      </c>
      <c r="O52" s="946" t="s">
        <v>780</v>
      </c>
      <c r="Q52" s="880"/>
    </row>
    <row r="53" spans="3:17" ht="16.5" thickBot="1">
      <c r="C53" s="954"/>
      <c r="D53" s="950"/>
      <c r="E53" s="945"/>
      <c r="F53" s="947"/>
      <c r="G53" s="950"/>
      <c r="H53" s="945"/>
      <c r="I53" s="947"/>
      <c r="J53" s="950"/>
      <c r="K53" s="945"/>
      <c r="L53" s="947"/>
      <c r="M53" s="950"/>
      <c r="N53" s="945"/>
      <c r="O53" s="947"/>
      <c r="P53" s="805"/>
      <c r="Q53" s="881"/>
    </row>
    <row r="54" spans="2:17" ht="15.75">
      <c r="B54" s="882"/>
      <c r="C54" s="852" t="s">
        <v>781</v>
      </c>
      <c r="D54" s="883">
        <v>17</v>
      </c>
      <c r="E54" s="811">
        <v>1401387.46</v>
      </c>
      <c r="F54" s="812">
        <f>SUM(E54/D54)</f>
        <v>82434.55647058823</v>
      </c>
      <c r="G54" s="824">
        <f aca="true" t="shared" si="14" ref="G54:G59">D54-J54-M54</f>
        <v>15</v>
      </c>
      <c r="H54" s="825">
        <f>SUM(E54-K54-N54)</f>
        <v>1150387.46</v>
      </c>
      <c r="I54" s="826">
        <f>SUM(H54/G54)</f>
        <v>76692.49733333333</v>
      </c>
      <c r="J54" s="827">
        <v>1</v>
      </c>
      <c r="K54" s="884">
        <v>73000</v>
      </c>
      <c r="L54" s="540">
        <v>82600</v>
      </c>
      <c r="M54" s="885">
        <v>1</v>
      </c>
      <c r="N54" s="543">
        <v>178000</v>
      </c>
      <c r="O54" s="540">
        <f>SUM(N54/M54)</f>
        <v>178000</v>
      </c>
      <c r="Q54" s="886"/>
    </row>
    <row r="55" spans="2:17" ht="15.75">
      <c r="B55" s="882"/>
      <c r="C55" s="856" t="s">
        <v>782</v>
      </c>
      <c r="D55" s="823">
        <v>17</v>
      </c>
      <c r="E55" s="811">
        <v>1334024.96</v>
      </c>
      <c r="F55" s="812">
        <f aca="true" t="shared" si="15" ref="F55:F65">SUM(E55/D55)</f>
        <v>78472.05647058823</v>
      </c>
      <c r="G55" s="824">
        <f t="shared" si="14"/>
        <v>15</v>
      </c>
      <c r="H55" s="825">
        <f aca="true" t="shared" si="16" ref="H55:H65">SUM(E55-K55-N55)</f>
        <v>1083024.96</v>
      </c>
      <c r="I55" s="826">
        <f aca="true" t="shared" si="17" ref="I55:I65">SUM(H55/G55)</f>
        <v>72201.664</v>
      </c>
      <c r="J55" s="827">
        <v>1</v>
      </c>
      <c r="K55" s="884">
        <v>73000</v>
      </c>
      <c r="L55" s="540">
        <v>82600</v>
      </c>
      <c r="M55" s="885">
        <v>1</v>
      </c>
      <c r="N55" s="543">
        <v>178000</v>
      </c>
      <c r="O55" s="540">
        <f aca="true" t="shared" si="18" ref="O55:O65">SUM(N55/M55)</f>
        <v>178000</v>
      </c>
      <c r="Q55" s="886"/>
    </row>
    <row r="56" spans="2:17" ht="15.75">
      <c r="B56" s="882"/>
      <c r="C56" s="856" t="s">
        <v>783</v>
      </c>
      <c r="D56" s="823">
        <v>17</v>
      </c>
      <c r="E56" s="811">
        <v>1400591.95</v>
      </c>
      <c r="F56" s="812">
        <f t="shared" si="15"/>
        <v>82387.76176470588</v>
      </c>
      <c r="G56" s="824">
        <f t="shared" si="14"/>
        <v>15</v>
      </c>
      <c r="H56" s="825">
        <f t="shared" si="16"/>
        <v>1149591.95</v>
      </c>
      <c r="I56" s="826">
        <f t="shared" si="17"/>
        <v>76639.46333333333</v>
      </c>
      <c r="J56" s="827">
        <v>1</v>
      </c>
      <c r="K56" s="884">
        <v>73000</v>
      </c>
      <c r="L56" s="540">
        <v>82600</v>
      </c>
      <c r="M56" s="885">
        <v>1</v>
      </c>
      <c r="N56" s="543">
        <v>178000</v>
      </c>
      <c r="O56" s="540">
        <f t="shared" si="18"/>
        <v>178000</v>
      </c>
      <c r="Q56" s="886"/>
    </row>
    <row r="57" spans="2:17" ht="15.75">
      <c r="B57" s="882"/>
      <c r="C57" s="856" t="s">
        <v>784</v>
      </c>
      <c r="D57" s="823">
        <v>18</v>
      </c>
      <c r="E57" s="811">
        <v>1447556.84</v>
      </c>
      <c r="F57" s="812">
        <f t="shared" si="15"/>
        <v>80419.82444444444</v>
      </c>
      <c r="G57" s="824">
        <f t="shared" si="14"/>
        <v>16</v>
      </c>
      <c r="H57" s="825">
        <f t="shared" si="16"/>
        <v>1196556.84</v>
      </c>
      <c r="I57" s="826">
        <f t="shared" si="17"/>
        <v>74784.8025</v>
      </c>
      <c r="J57" s="827">
        <v>1</v>
      </c>
      <c r="K57" s="884">
        <v>73000</v>
      </c>
      <c r="L57" s="540">
        <v>82600</v>
      </c>
      <c r="M57" s="885">
        <v>1</v>
      </c>
      <c r="N57" s="543">
        <v>178000</v>
      </c>
      <c r="O57" s="540">
        <f t="shared" si="18"/>
        <v>178000</v>
      </c>
      <c r="Q57" s="886"/>
    </row>
    <row r="58" spans="2:17" ht="15.75">
      <c r="B58" s="882"/>
      <c r="C58" s="856" t="s">
        <v>785</v>
      </c>
      <c r="D58" s="823">
        <v>18</v>
      </c>
      <c r="E58" s="811">
        <v>1542413.82</v>
      </c>
      <c r="F58" s="812">
        <f t="shared" si="15"/>
        <v>85689.65666666668</v>
      </c>
      <c r="G58" s="824">
        <f t="shared" si="14"/>
        <v>16</v>
      </c>
      <c r="H58" s="825">
        <f t="shared" si="16"/>
        <v>1291413.82</v>
      </c>
      <c r="I58" s="826">
        <f t="shared" si="17"/>
        <v>80713.36375</v>
      </c>
      <c r="J58" s="827">
        <v>1</v>
      </c>
      <c r="K58" s="884">
        <v>73000</v>
      </c>
      <c r="L58" s="540">
        <v>82600</v>
      </c>
      <c r="M58" s="885">
        <v>1</v>
      </c>
      <c r="N58" s="543">
        <v>178000</v>
      </c>
      <c r="O58" s="540">
        <f t="shared" si="18"/>
        <v>178000</v>
      </c>
      <c r="Q58" s="879"/>
    </row>
    <row r="59" spans="2:17" ht="15.75">
      <c r="B59" s="882"/>
      <c r="C59" s="856" t="s">
        <v>786</v>
      </c>
      <c r="D59" s="823">
        <v>18</v>
      </c>
      <c r="E59" s="811">
        <v>1502875.6</v>
      </c>
      <c r="F59" s="812">
        <f t="shared" si="15"/>
        <v>83493.08888888889</v>
      </c>
      <c r="G59" s="824">
        <f t="shared" si="14"/>
        <v>16</v>
      </c>
      <c r="H59" s="825">
        <f t="shared" si="16"/>
        <v>1251875.6</v>
      </c>
      <c r="I59" s="826">
        <f t="shared" si="17"/>
        <v>78242.225</v>
      </c>
      <c r="J59" s="827">
        <v>1</v>
      </c>
      <c r="K59" s="884">
        <v>73000</v>
      </c>
      <c r="L59" s="540">
        <v>82600</v>
      </c>
      <c r="M59" s="885">
        <v>1</v>
      </c>
      <c r="N59" s="543">
        <v>178000</v>
      </c>
      <c r="O59" s="540">
        <f t="shared" si="18"/>
        <v>178000</v>
      </c>
      <c r="P59" s="805"/>
      <c r="Q59" s="879"/>
    </row>
    <row r="60" spans="2:17" ht="15.75">
      <c r="B60" s="882"/>
      <c r="C60" s="856" t="s">
        <v>787</v>
      </c>
      <c r="D60" s="810">
        <v>19</v>
      </c>
      <c r="E60" s="811">
        <v>1611328.54</v>
      </c>
      <c r="F60" s="812">
        <f t="shared" si="15"/>
        <v>84806.7652631579</v>
      </c>
      <c r="G60" s="887">
        <f aca="true" t="shared" si="19" ref="G60:G65">SUM(D60-J60-M60)</f>
        <v>16</v>
      </c>
      <c r="H60" s="825">
        <f t="shared" si="16"/>
        <v>1326328.54</v>
      </c>
      <c r="I60" s="826">
        <f t="shared" si="17"/>
        <v>82895.53375</v>
      </c>
      <c r="J60" s="888">
        <v>2</v>
      </c>
      <c r="K60" s="825">
        <v>107000</v>
      </c>
      <c r="L60" s="826">
        <v>82600</v>
      </c>
      <c r="M60" s="810">
        <v>1</v>
      </c>
      <c r="N60" s="543">
        <v>178000</v>
      </c>
      <c r="O60" s="826">
        <f t="shared" si="18"/>
        <v>178000</v>
      </c>
      <c r="Q60" s="879"/>
    </row>
    <row r="61" spans="2:15" ht="15.75">
      <c r="B61" s="882"/>
      <c r="C61" s="856" t="s">
        <v>788</v>
      </c>
      <c r="D61" s="810">
        <v>19</v>
      </c>
      <c r="E61" s="811">
        <v>1602546.62</v>
      </c>
      <c r="F61" s="812">
        <f t="shared" si="15"/>
        <v>84344.55894736842</v>
      </c>
      <c r="G61" s="889">
        <f t="shared" si="19"/>
        <v>16</v>
      </c>
      <c r="H61" s="814">
        <f t="shared" si="16"/>
        <v>1317546.62</v>
      </c>
      <c r="I61" s="815">
        <f t="shared" si="17"/>
        <v>82346.66375</v>
      </c>
      <c r="J61" s="890">
        <v>2</v>
      </c>
      <c r="K61" s="825">
        <v>107000</v>
      </c>
      <c r="L61" s="815">
        <v>82600</v>
      </c>
      <c r="M61" s="810">
        <v>1</v>
      </c>
      <c r="N61" s="543">
        <v>178000</v>
      </c>
      <c r="O61" s="815">
        <f t="shared" si="18"/>
        <v>178000</v>
      </c>
    </row>
    <row r="62" spans="2:15" ht="15.75">
      <c r="B62" s="882"/>
      <c r="C62" s="856" t="s">
        <v>789</v>
      </c>
      <c r="D62" s="810">
        <v>19</v>
      </c>
      <c r="E62" s="811">
        <v>1802618.55</v>
      </c>
      <c r="F62" s="812">
        <f t="shared" si="15"/>
        <v>94874.6605263158</v>
      </c>
      <c r="G62" s="889">
        <f t="shared" si="19"/>
        <v>16</v>
      </c>
      <c r="H62" s="814">
        <f t="shared" si="16"/>
        <v>1517618.55</v>
      </c>
      <c r="I62" s="815">
        <f t="shared" si="17"/>
        <v>94851.159375</v>
      </c>
      <c r="J62" s="890">
        <v>2</v>
      </c>
      <c r="K62" s="825">
        <v>107000</v>
      </c>
      <c r="L62" s="815">
        <v>82600</v>
      </c>
      <c r="M62" s="810">
        <v>1</v>
      </c>
      <c r="N62" s="543">
        <v>178000</v>
      </c>
      <c r="O62" s="815">
        <f t="shared" si="18"/>
        <v>178000</v>
      </c>
    </row>
    <row r="63" spans="2:15" ht="15.75">
      <c r="B63" s="882"/>
      <c r="C63" s="856" t="s">
        <v>790</v>
      </c>
      <c r="D63" s="810">
        <v>19</v>
      </c>
      <c r="E63" s="811">
        <v>1802618.55</v>
      </c>
      <c r="F63" s="812">
        <f t="shared" si="15"/>
        <v>94874.6605263158</v>
      </c>
      <c r="G63" s="889">
        <f t="shared" si="19"/>
        <v>16</v>
      </c>
      <c r="H63" s="814">
        <f t="shared" si="16"/>
        <v>1517618.55</v>
      </c>
      <c r="I63" s="815">
        <f t="shared" si="17"/>
        <v>94851.159375</v>
      </c>
      <c r="J63" s="890">
        <v>2</v>
      </c>
      <c r="K63" s="825">
        <v>107000</v>
      </c>
      <c r="L63" s="815">
        <v>82600</v>
      </c>
      <c r="M63" s="810">
        <v>1</v>
      </c>
      <c r="N63" s="543">
        <v>178000</v>
      </c>
      <c r="O63" s="815">
        <f t="shared" si="18"/>
        <v>178000</v>
      </c>
    </row>
    <row r="64" spans="2:15" ht="15.75">
      <c r="B64" s="882"/>
      <c r="C64" s="856" t="s">
        <v>791</v>
      </c>
      <c r="D64" s="810">
        <v>19</v>
      </c>
      <c r="E64" s="811">
        <v>1802618.55</v>
      </c>
      <c r="F64" s="812">
        <f t="shared" si="15"/>
        <v>94874.6605263158</v>
      </c>
      <c r="G64" s="889">
        <f t="shared" si="19"/>
        <v>16</v>
      </c>
      <c r="H64" s="814">
        <f t="shared" si="16"/>
        <v>1517618.55</v>
      </c>
      <c r="I64" s="815">
        <f t="shared" si="17"/>
        <v>94851.159375</v>
      </c>
      <c r="J64" s="890">
        <v>2</v>
      </c>
      <c r="K64" s="825">
        <v>107000</v>
      </c>
      <c r="L64" s="815">
        <v>82600</v>
      </c>
      <c r="M64" s="810">
        <v>1</v>
      </c>
      <c r="N64" s="543">
        <v>178000</v>
      </c>
      <c r="O64" s="815">
        <f t="shared" si="18"/>
        <v>178000</v>
      </c>
    </row>
    <row r="65" spans="2:15" ht="16.5" thickBot="1">
      <c r="B65" s="882"/>
      <c r="C65" s="858" t="s">
        <v>798</v>
      </c>
      <c r="D65" s="859">
        <v>19</v>
      </c>
      <c r="E65" s="811">
        <v>1802618.56</v>
      </c>
      <c r="F65" s="891">
        <f t="shared" si="15"/>
        <v>94874.66105263158</v>
      </c>
      <c r="G65" s="892">
        <f t="shared" si="19"/>
        <v>16</v>
      </c>
      <c r="H65" s="893">
        <f t="shared" si="16"/>
        <v>1517618.56</v>
      </c>
      <c r="I65" s="894">
        <f t="shared" si="17"/>
        <v>94851.16</v>
      </c>
      <c r="J65" s="895">
        <v>2</v>
      </c>
      <c r="K65" s="825">
        <v>107000</v>
      </c>
      <c r="L65" s="894">
        <v>82600</v>
      </c>
      <c r="M65" s="859">
        <v>1</v>
      </c>
      <c r="N65" s="543">
        <v>178000</v>
      </c>
      <c r="O65" s="894">
        <f t="shared" si="18"/>
        <v>178000</v>
      </c>
    </row>
    <row r="66" spans="2:16" ht="15.75">
      <c r="B66" s="882"/>
      <c r="C66" s="865" t="s">
        <v>774</v>
      </c>
      <c r="D66" s="866">
        <f>SUM(D54:D65)</f>
        <v>219</v>
      </c>
      <c r="E66" s="868">
        <v>19053200</v>
      </c>
      <c r="F66" s="868">
        <f aca="true" t="shared" si="20" ref="F66:O66">SUM(F54:F65)</f>
        <v>1041546.9115479876</v>
      </c>
      <c r="G66" s="896">
        <f t="shared" si="20"/>
        <v>189</v>
      </c>
      <c r="H66" s="868">
        <f t="shared" si="20"/>
        <v>15837200.000000006</v>
      </c>
      <c r="I66" s="868">
        <f t="shared" si="20"/>
        <v>1003920.8515416669</v>
      </c>
      <c r="J66" s="870">
        <f t="shared" si="20"/>
        <v>18</v>
      </c>
      <c r="K66" s="868">
        <f t="shared" si="20"/>
        <v>1080000</v>
      </c>
      <c r="L66" s="868">
        <f>SUM(L54:L65)</f>
        <v>991200</v>
      </c>
      <c r="M66" s="870">
        <f t="shared" si="20"/>
        <v>12</v>
      </c>
      <c r="N66" s="868">
        <f t="shared" si="20"/>
        <v>2136000</v>
      </c>
      <c r="O66" s="871">
        <f t="shared" si="20"/>
        <v>2136000</v>
      </c>
      <c r="P66" s="805"/>
    </row>
    <row r="67" spans="2:17" ht="16.5" thickBot="1">
      <c r="B67" s="882"/>
      <c r="C67" s="872" t="s">
        <v>793</v>
      </c>
      <c r="D67" s="841">
        <f>SUM(D66/12)</f>
        <v>18.25</v>
      </c>
      <c r="E67" s="873">
        <f aca="true" t="shared" si="21" ref="E67:O67">SUM(E66/12)</f>
        <v>1587766.6666666667</v>
      </c>
      <c r="F67" s="873">
        <f t="shared" si="21"/>
        <v>86795.5759623323</v>
      </c>
      <c r="G67" s="897">
        <f t="shared" si="21"/>
        <v>15.75</v>
      </c>
      <c r="H67" s="873">
        <f t="shared" si="21"/>
        <v>1319766.6666666672</v>
      </c>
      <c r="I67" s="873">
        <f t="shared" si="21"/>
        <v>83660.07096180557</v>
      </c>
      <c r="J67" s="876">
        <f t="shared" si="21"/>
        <v>1.5</v>
      </c>
      <c r="K67" s="873">
        <f t="shared" si="21"/>
        <v>90000</v>
      </c>
      <c r="L67" s="873">
        <f>SUM(L66/12)</f>
        <v>82600</v>
      </c>
      <c r="M67" s="876">
        <f t="shared" si="21"/>
        <v>1</v>
      </c>
      <c r="N67" s="873">
        <f t="shared" si="21"/>
        <v>178000</v>
      </c>
      <c r="O67" s="877">
        <f t="shared" si="21"/>
        <v>178000</v>
      </c>
      <c r="Q67" s="898"/>
    </row>
    <row r="68" spans="3:15" ht="15.75">
      <c r="C68" s="948" t="s">
        <v>800</v>
      </c>
      <c r="D68" s="948"/>
      <c r="E68" s="948"/>
      <c r="F68" s="948"/>
      <c r="G68" s="948"/>
      <c r="H68" s="948"/>
      <c r="I68" s="948"/>
      <c r="J68" s="948"/>
      <c r="K68" s="948"/>
      <c r="L68" s="948"/>
      <c r="M68" s="948"/>
      <c r="N68" s="948"/>
      <c r="O68" s="846"/>
    </row>
    <row r="70" ht="15.75">
      <c r="E70" s="805"/>
    </row>
  </sheetData>
  <sheetProtection/>
  <mergeCells count="58">
    <mergeCell ref="C4:O4"/>
    <mergeCell ref="C6:C8"/>
    <mergeCell ref="D6:F6"/>
    <mergeCell ref="G6:I6"/>
    <mergeCell ref="J6:L6"/>
    <mergeCell ref="M6:O6"/>
    <mergeCell ref="H7:H8"/>
    <mergeCell ref="I7:I8"/>
    <mergeCell ref="J7:J8"/>
    <mergeCell ref="K7:K8"/>
    <mergeCell ref="L7:L8"/>
    <mergeCell ref="M7:M8"/>
    <mergeCell ref="E7:E8"/>
    <mergeCell ref="F7:F8"/>
    <mergeCell ref="G7:G8"/>
    <mergeCell ref="N7:N8"/>
    <mergeCell ref="O7:O8"/>
    <mergeCell ref="C23:N23"/>
    <mergeCell ref="D7:D8"/>
    <mergeCell ref="C28:O28"/>
    <mergeCell ref="C30:C32"/>
    <mergeCell ref="D30:F30"/>
    <mergeCell ref="G30:I30"/>
    <mergeCell ref="J30:L30"/>
    <mergeCell ref="B27:K27"/>
    <mergeCell ref="M30:O30"/>
    <mergeCell ref="L31:L32"/>
    <mergeCell ref="M31:M32"/>
    <mergeCell ref="N31:N32"/>
    <mergeCell ref="O31:O32"/>
    <mergeCell ref="C47:O47"/>
    <mergeCell ref="E31:E32"/>
    <mergeCell ref="F31:F32"/>
    <mergeCell ref="G31:G32"/>
    <mergeCell ref="J31:J32"/>
    <mergeCell ref="D31:D32"/>
    <mergeCell ref="K31:K32"/>
    <mergeCell ref="H31:H32"/>
    <mergeCell ref="I31:I32"/>
    <mergeCell ref="C49:O49"/>
    <mergeCell ref="C51:C53"/>
    <mergeCell ref="D51:F51"/>
    <mergeCell ref="G51:I51"/>
    <mergeCell ref="J51:L51"/>
    <mergeCell ref="M51:O51"/>
    <mergeCell ref="D52:D53"/>
    <mergeCell ref="E52:E53"/>
    <mergeCell ref="L52:L53"/>
    <mergeCell ref="M52:M53"/>
    <mergeCell ref="N52:N53"/>
    <mergeCell ref="O52:O53"/>
    <mergeCell ref="C68:N68"/>
    <mergeCell ref="F52:F53"/>
    <mergeCell ref="G52:G53"/>
    <mergeCell ref="H52:H53"/>
    <mergeCell ref="I52:I53"/>
    <mergeCell ref="J52:J53"/>
    <mergeCell ref="K52:K53"/>
  </mergeCells>
  <printOptions/>
  <pageMargins left="1.24" right="0.7086614173228347" top="0.33" bottom="0.5" header="0.31496062992125984" footer="0.51"/>
  <pageSetup orientation="landscape" paperSize="9" scale="55" r:id="rId1"/>
</worksheet>
</file>

<file path=xl/worksheets/sheet6.xml><?xml version="1.0" encoding="utf-8"?>
<worksheet xmlns="http://schemas.openxmlformats.org/spreadsheetml/2006/main" xmlns:r="http://schemas.openxmlformats.org/officeDocument/2006/relationships">
  <sheetPr>
    <tabColor rgb="FFFF0000"/>
  </sheetPr>
  <dimension ref="A2:F22"/>
  <sheetViews>
    <sheetView zoomScale="80" zoomScaleNormal="80" zoomScalePageLayoutView="0" workbookViewId="0" topLeftCell="A1">
      <selection activeCell="E8" sqref="E8"/>
    </sheetView>
  </sheetViews>
  <sheetFormatPr defaultColWidth="8.8515625" defaultRowHeight="12.75"/>
  <cols>
    <col min="1" max="1" width="2.8515625" style="71" customWidth="1"/>
    <col min="2" max="2" width="14.00390625" style="71" bestFit="1" customWidth="1"/>
    <col min="3" max="3" width="23.421875" style="71" customWidth="1"/>
    <col min="4" max="4" width="23.7109375" style="71" customWidth="1"/>
    <col min="5" max="5" width="24.57421875" style="71" customWidth="1"/>
    <col min="6" max="6" width="21.00390625" style="71" customWidth="1"/>
    <col min="7" max="16384" width="8.8515625" style="71" customWidth="1"/>
  </cols>
  <sheetData>
    <row r="1" ht="18.75"/>
    <row r="2" ht="18.75">
      <c r="F2" s="513" t="s">
        <v>801</v>
      </c>
    </row>
    <row r="3" ht="18.75"/>
    <row r="4" spans="2:6" ht="18.75">
      <c r="B4" s="967" t="s">
        <v>802</v>
      </c>
      <c r="C4" s="967"/>
      <c r="D4" s="967"/>
      <c r="E4" s="967"/>
      <c r="F4" s="967"/>
    </row>
    <row r="5" ht="19.5" thickBot="1">
      <c r="F5" s="513" t="s">
        <v>773</v>
      </c>
    </row>
    <row r="6" spans="1:6" ht="57.75" customHeight="1" thickBot="1">
      <c r="A6" s="514"/>
      <c r="B6" s="515" t="s">
        <v>803</v>
      </c>
      <c r="C6" s="516" t="s">
        <v>804</v>
      </c>
      <c r="D6" s="517" t="s">
        <v>805</v>
      </c>
      <c r="E6" s="517" t="s">
        <v>806</v>
      </c>
      <c r="F6" s="518" t="s">
        <v>807</v>
      </c>
    </row>
    <row r="7" spans="1:6" ht="19.5" thickBot="1">
      <c r="A7" s="514"/>
      <c r="B7" s="519"/>
      <c r="C7" s="520" t="s">
        <v>808</v>
      </c>
      <c r="D7" s="521" t="s">
        <v>809</v>
      </c>
      <c r="E7" s="521" t="s">
        <v>810</v>
      </c>
      <c r="F7" s="522" t="s">
        <v>811</v>
      </c>
    </row>
    <row r="8" spans="1:6" ht="19.5" customHeight="1">
      <c r="A8" s="514"/>
      <c r="B8" s="523" t="s">
        <v>781</v>
      </c>
      <c r="C8" s="524">
        <v>1428978.38</v>
      </c>
      <c r="D8" s="525">
        <f>E8+F8</f>
        <v>1459939.02</v>
      </c>
      <c r="E8" s="525">
        <v>1401387.46</v>
      </c>
      <c r="F8" s="526">
        <v>58551.56</v>
      </c>
    </row>
    <row r="9" spans="1:6" ht="19.5" customHeight="1">
      <c r="A9" s="514"/>
      <c r="B9" s="523" t="s">
        <v>782</v>
      </c>
      <c r="C9" s="527">
        <v>1406995.96</v>
      </c>
      <c r="D9" s="525">
        <f aca="true" t="shared" si="0" ref="D9:D19">E9+F9</f>
        <v>1389793.43</v>
      </c>
      <c r="E9" s="525">
        <v>1334024.96</v>
      </c>
      <c r="F9" s="526">
        <v>55768.47</v>
      </c>
    </row>
    <row r="10" spans="1:6" ht="19.5" customHeight="1">
      <c r="A10" s="514"/>
      <c r="B10" s="523" t="s">
        <v>783</v>
      </c>
      <c r="C10" s="527">
        <v>1510227.22</v>
      </c>
      <c r="D10" s="525">
        <f t="shared" si="0"/>
        <v>1470387.13</v>
      </c>
      <c r="E10" s="525">
        <v>1400591.95</v>
      </c>
      <c r="F10" s="526">
        <v>69795.18</v>
      </c>
    </row>
    <row r="11" spans="1:6" ht="19.5" customHeight="1">
      <c r="A11" s="514"/>
      <c r="B11" s="523" t="s">
        <v>784</v>
      </c>
      <c r="C11" s="527">
        <v>1463020.27</v>
      </c>
      <c r="D11" s="525">
        <f t="shared" si="0"/>
        <v>1508762.06</v>
      </c>
      <c r="E11" s="525">
        <v>1447556.84</v>
      </c>
      <c r="F11" s="526">
        <v>61205.22</v>
      </c>
    </row>
    <row r="12" spans="1:6" ht="19.5" customHeight="1">
      <c r="A12" s="514"/>
      <c r="B12" s="523" t="s">
        <v>785</v>
      </c>
      <c r="C12" s="527">
        <v>1529248.75</v>
      </c>
      <c r="D12" s="525">
        <f t="shared" si="0"/>
        <v>1610764.9500000002</v>
      </c>
      <c r="E12" s="525">
        <v>1542413.82</v>
      </c>
      <c r="F12" s="526">
        <v>68351.13</v>
      </c>
    </row>
    <row r="13" spans="1:6" ht="19.5" customHeight="1">
      <c r="A13" s="514"/>
      <c r="B13" s="523" t="s">
        <v>786</v>
      </c>
      <c r="C13" s="527">
        <v>1450569.47</v>
      </c>
      <c r="D13" s="525">
        <f t="shared" si="0"/>
        <v>1566955.81</v>
      </c>
      <c r="E13" s="525">
        <v>1502875.6</v>
      </c>
      <c r="F13" s="526">
        <v>64080.21</v>
      </c>
    </row>
    <row r="14" spans="1:6" ht="19.5" customHeight="1">
      <c r="A14" s="514"/>
      <c r="B14" s="523" t="s">
        <v>787</v>
      </c>
      <c r="C14" s="527">
        <v>1507005.98</v>
      </c>
      <c r="D14" s="525">
        <f t="shared" si="0"/>
        <v>1687464.6400000001</v>
      </c>
      <c r="E14" s="525">
        <v>1611328.54</v>
      </c>
      <c r="F14" s="526">
        <v>76136.1</v>
      </c>
    </row>
    <row r="15" spans="1:6" ht="19.5" customHeight="1">
      <c r="A15" s="514"/>
      <c r="B15" s="523" t="s">
        <v>788</v>
      </c>
      <c r="C15" s="527">
        <v>1499050.76</v>
      </c>
      <c r="D15" s="525">
        <f t="shared" si="0"/>
        <v>1659085.1800000002</v>
      </c>
      <c r="E15" s="525">
        <v>1602546.62</v>
      </c>
      <c r="F15" s="526">
        <v>56538.56</v>
      </c>
    </row>
    <row r="16" spans="1:6" ht="19.5" customHeight="1">
      <c r="A16" s="514"/>
      <c r="B16" s="523" t="s">
        <v>789</v>
      </c>
      <c r="C16" s="527">
        <v>1440310.75</v>
      </c>
      <c r="D16" s="525">
        <f t="shared" si="0"/>
        <v>1885012.34</v>
      </c>
      <c r="E16" s="525">
        <v>1802618.55</v>
      </c>
      <c r="F16" s="526">
        <v>82393.79</v>
      </c>
    </row>
    <row r="17" spans="1:6" ht="19.5" customHeight="1">
      <c r="A17" s="514"/>
      <c r="B17" s="523" t="s">
        <v>790</v>
      </c>
      <c r="C17" s="527">
        <v>1473290</v>
      </c>
      <c r="D17" s="525">
        <f t="shared" si="0"/>
        <v>1885011.81</v>
      </c>
      <c r="E17" s="525">
        <v>1802618.55</v>
      </c>
      <c r="F17" s="526">
        <v>82393.26</v>
      </c>
    </row>
    <row r="18" spans="1:6" ht="19.5" customHeight="1">
      <c r="A18" s="514"/>
      <c r="B18" s="523" t="s">
        <v>791</v>
      </c>
      <c r="C18" s="527">
        <v>1450569.47</v>
      </c>
      <c r="D18" s="525">
        <f t="shared" si="0"/>
        <v>1885011.81</v>
      </c>
      <c r="E18" s="525">
        <v>1802618.55</v>
      </c>
      <c r="F18" s="526">
        <v>82393.26</v>
      </c>
    </row>
    <row r="19" spans="1:6" ht="19.5" customHeight="1" thickBot="1">
      <c r="A19" s="514"/>
      <c r="B19" s="528" t="s">
        <v>792</v>
      </c>
      <c r="C19" s="529">
        <v>1473290</v>
      </c>
      <c r="D19" s="525">
        <f t="shared" si="0"/>
        <v>1885011.82</v>
      </c>
      <c r="E19" s="525">
        <v>1802618.56</v>
      </c>
      <c r="F19" s="526">
        <v>82393.26</v>
      </c>
    </row>
    <row r="20" spans="1:6" ht="19.5" customHeight="1" thickBot="1">
      <c r="A20" s="514"/>
      <c r="B20" s="530" t="s">
        <v>774</v>
      </c>
      <c r="C20" s="531">
        <f>SUM(C8:C19)</f>
        <v>17632557.01</v>
      </c>
      <c r="D20" s="532">
        <f>SUM(D8:D19)</f>
        <v>19893200</v>
      </c>
      <c r="E20" s="532">
        <f>SUM(E8:E19)</f>
        <v>19053200.000000004</v>
      </c>
      <c r="F20" s="533">
        <v>840000</v>
      </c>
    </row>
    <row r="22" spans="2:6" ht="18.75">
      <c r="B22" s="968" t="s">
        <v>812</v>
      </c>
      <c r="C22" s="968"/>
      <c r="D22" s="968"/>
      <c r="E22" s="968"/>
      <c r="F22" s="968"/>
    </row>
  </sheetData>
  <sheetProtection/>
  <mergeCells count="2">
    <mergeCell ref="B4:F4"/>
    <mergeCell ref="B22:F22"/>
  </mergeCells>
  <printOptions/>
  <pageMargins left="0.7086614173228347" right="0.7086614173228347" top="0.7480314960629921" bottom="0.7480314960629921" header="0.31496062992125984" footer="0.31496062992125984"/>
  <pageSetup orientation="landscape" paperSize="9" r:id="rId3"/>
  <legacyDrawing r:id="rId2"/>
</worksheet>
</file>

<file path=xl/worksheets/sheet7.xml><?xml version="1.0" encoding="utf-8"?>
<worksheet xmlns="http://schemas.openxmlformats.org/spreadsheetml/2006/main" xmlns:r="http://schemas.openxmlformats.org/officeDocument/2006/relationships">
  <sheetPr>
    <tabColor rgb="FFFF0000"/>
  </sheetPr>
  <dimension ref="B2:R19"/>
  <sheetViews>
    <sheetView zoomScale="60" zoomScaleNormal="60" zoomScalePageLayoutView="0" workbookViewId="0" topLeftCell="A1">
      <selection activeCell="K12" sqref="K12"/>
    </sheetView>
  </sheetViews>
  <sheetFormatPr defaultColWidth="9.140625" defaultRowHeight="12.75"/>
  <cols>
    <col min="1" max="1" width="9.140625" style="45" customWidth="1"/>
    <col min="2" max="2" width="10.00390625" style="45" customWidth="1"/>
    <col min="3" max="3" width="27.7109375" style="45" customWidth="1"/>
    <col min="4" max="9" width="20.7109375" style="45" customWidth="1"/>
    <col min="10" max="10" width="29.8515625" style="45" customWidth="1"/>
    <col min="11" max="11" width="29.140625" style="45" customWidth="1"/>
    <col min="12" max="12" width="33.00390625" style="45" customWidth="1"/>
    <col min="13" max="13" width="29.8515625" style="45" customWidth="1"/>
    <col min="14" max="14" width="34.28125" style="45" customWidth="1"/>
    <col min="15" max="15" width="27.140625" style="45" customWidth="1"/>
    <col min="16" max="16" width="36.8515625" style="45" customWidth="1"/>
    <col min="17" max="16384" width="9.140625" style="45" customWidth="1"/>
  </cols>
  <sheetData>
    <row r="2" spans="2:9" ht="15.75">
      <c r="B2" s="97"/>
      <c r="C2" s="97"/>
      <c r="D2" s="97"/>
      <c r="E2" s="97"/>
      <c r="F2" s="97"/>
      <c r="G2" s="97"/>
      <c r="H2" s="97"/>
      <c r="I2" s="97"/>
    </row>
    <row r="3" s="121" customFormat="1" ht="27.75" customHeight="1">
      <c r="I3" s="99" t="s">
        <v>813</v>
      </c>
    </row>
    <row r="4" spans="2:16" ht="15.75">
      <c r="B4" s="97"/>
      <c r="C4" s="122"/>
      <c r="D4" s="122"/>
      <c r="E4" s="122"/>
      <c r="F4" s="122"/>
      <c r="G4" s="122"/>
      <c r="H4" s="122"/>
      <c r="I4" s="122"/>
      <c r="J4" s="123"/>
      <c r="K4" s="123"/>
      <c r="L4" s="123"/>
      <c r="M4" s="123"/>
      <c r="N4" s="123"/>
      <c r="O4" s="123"/>
      <c r="P4" s="123"/>
    </row>
    <row r="5" spans="2:16" ht="18.75">
      <c r="B5" s="969" t="s">
        <v>814</v>
      </c>
      <c r="C5" s="969"/>
      <c r="D5" s="969"/>
      <c r="E5" s="969"/>
      <c r="F5" s="969"/>
      <c r="G5" s="969"/>
      <c r="H5" s="969"/>
      <c r="I5" s="969"/>
      <c r="J5" s="123"/>
      <c r="K5" s="123"/>
      <c r="L5" s="123"/>
      <c r="M5" s="123"/>
      <c r="N5" s="123"/>
      <c r="O5" s="123"/>
      <c r="P5" s="123"/>
    </row>
    <row r="6" spans="2:16" ht="15.75">
      <c r="B6" s="97"/>
      <c r="C6" s="124"/>
      <c r="D6" s="124"/>
      <c r="E6" s="124"/>
      <c r="F6" s="124"/>
      <c r="G6" s="124"/>
      <c r="H6" s="124"/>
      <c r="I6" s="124"/>
      <c r="J6" s="125"/>
      <c r="K6" s="125"/>
      <c r="L6" s="125"/>
      <c r="M6" s="125"/>
      <c r="N6" s="125"/>
      <c r="O6" s="125"/>
      <c r="P6" s="125"/>
    </row>
    <row r="7" spans="2:16" ht="16.5" thickBot="1">
      <c r="B7" s="97"/>
      <c r="C7" s="126"/>
      <c r="D7" s="126"/>
      <c r="E7" s="126"/>
      <c r="F7" s="97"/>
      <c r="G7" s="97"/>
      <c r="H7" s="97"/>
      <c r="I7" s="127" t="s">
        <v>773</v>
      </c>
      <c r="K7" s="128"/>
      <c r="L7" s="128"/>
      <c r="M7" s="128"/>
      <c r="N7" s="128"/>
      <c r="O7" s="128"/>
      <c r="P7" s="128"/>
    </row>
    <row r="8" spans="2:18" s="129" customFormat="1" ht="42" customHeight="1">
      <c r="B8" s="938" t="s">
        <v>815</v>
      </c>
      <c r="C8" s="970" t="s">
        <v>816</v>
      </c>
      <c r="D8" s="972" t="s">
        <v>817</v>
      </c>
      <c r="E8" s="974" t="s">
        <v>818</v>
      </c>
      <c r="F8" s="976" t="s">
        <v>819</v>
      </c>
      <c r="G8" s="976" t="s">
        <v>820</v>
      </c>
      <c r="H8" s="976" t="s">
        <v>821</v>
      </c>
      <c r="I8" s="970" t="s">
        <v>822</v>
      </c>
      <c r="J8" s="130"/>
      <c r="K8" s="130"/>
      <c r="L8" s="130"/>
      <c r="M8" s="130"/>
      <c r="N8" s="130"/>
      <c r="O8" s="131"/>
      <c r="P8" s="132"/>
      <c r="Q8" s="132"/>
      <c r="R8" s="132"/>
    </row>
    <row r="9" spans="2:18" s="129" customFormat="1" ht="12" customHeight="1" thickBot="1">
      <c r="B9" s="939"/>
      <c r="C9" s="971"/>
      <c r="D9" s="973"/>
      <c r="E9" s="975"/>
      <c r="F9" s="977"/>
      <c r="G9" s="977"/>
      <c r="H9" s="977"/>
      <c r="I9" s="971"/>
      <c r="J9" s="132"/>
      <c r="K9" s="132"/>
      <c r="L9" s="132"/>
      <c r="M9" s="132"/>
      <c r="N9" s="132"/>
      <c r="O9" s="132"/>
      <c r="P9" s="132"/>
      <c r="Q9" s="132"/>
      <c r="R9" s="132"/>
    </row>
    <row r="10" spans="2:18" s="133" customFormat="1" ht="33" customHeight="1">
      <c r="B10" s="134" t="s">
        <v>808</v>
      </c>
      <c r="C10" s="135" t="s">
        <v>823</v>
      </c>
      <c r="D10" s="136"/>
      <c r="E10" s="137"/>
      <c r="F10" s="137"/>
      <c r="G10" s="137"/>
      <c r="H10" s="137"/>
      <c r="I10" s="138"/>
      <c r="J10" s="139"/>
      <c r="K10" s="139"/>
      <c r="L10" s="139"/>
      <c r="M10" s="139"/>
      <c r="N10" s="139"/>
      <c r="O10" s="139"/>
      <c r="P10" s="139"/>
      <c r="Q10" s="139"/>
      <c r="R10" s="139"/>
    </row>
    <row r="11" spans="2:18" s="133" customFormat="1" ht="33" customHeight="1">
      <c r="B11" s="140" t="s">
        <v>809</v>
      </c>
      <c r="C11" s="141" t="s">
        <v>824</v>
      </c>
      <c r="D11" s="142"/>
      <c r="E11" s="143"/>
      <c r="F11" s="144"/>
      <c r="G11" s="144"/>
      <c r="H11" s="144"/>
      <c r="I11" s="145"/>
      <c r="J11" s="139"/>
      <c r="K11" s="139"/>
      <c r="L11" s="139"/>
      <c r="M11" s="139"/>
      <c r="N11" s="139"/>
      <c r="O11" s="139"/>
      <c r="P11" s="139"/>
      <c r="Q11" s="139"/>
      <c r="R11" s="139"/>
    </row>
    <row r="12" spans="2:18" s="133" customFormat="1" ht="33" customHeight="1">
      <c r="B12" s="140" t="s">
        <v>810</v>
      </c>
      <c r="C12" s="141" t="s">
        <v>825</v>
      </c>
      <c r="D12" s="146"/>
      <c r="E12" s="146"/>
      <c r="F12" s="144"/>
      <c r="G12" s="144"/>
      <c r="H12" s="144"/>
      <c r="I12" s="145"/>
      <c r="J12" s="139"/>
      <c r="K12" s="139"/>
      <c r="L12" s="139"/>
      <c r="M12" s="139"/>
      <c r="N12" s="139"/>
      <c r="O12" s="139"/>
      <c r="P12" s="139"/>
      <c r="Q12" s="139"/>
      <c r="R12" s="139"/>
    </row>
    <row r="13" spans="2:18" s="133" customFormat="1" ht="33" customHeight="1">
      <c r="B13" s="140" t="s">
        <v>826</v>
      </c>
      <c r="C13" s="141" t="s">
        <v>827</v>
      </c>
      <c r="D13" s="146"/>
      <c r="E13" s="144"/>
      <c r="F13" s="144"/>
      <c r="G13" s="144"/>
      <c r="H13" s="144"/>
      <c r="I13" s="145"/>
      <c r="J13" s="139"/>
      <c r="K13" s="139"/>
      <c r="L13" s="139"/>
      <c r="M13" s="139"/>
      <c r="N13" s="139"/>
      <c r="O13" s="139"/>
      <c r="P13" s="139"/>
      <c r="Q13" s="139"/>
      <c r="R13" s="139"/>
    </row>
    <row r="14" spans="2:18" s="133" customFormat="1" ht="33" customHeight="1">
      <c r="B14" s="140" t="s">
        <v>828</v>
      </c>
      <c r="C14" s="141" t="s">
        <v>829</v>
      </c>
      <c r="D14" s="146">
        <v>200000</v>
      </c>
      <c r="E14" s="144">
        <v>190000</v>
      </c>
      <c r="F14" s="144">
        <v>120000</v>
      </c>
      <c r="G14" s="144">
        <v>140000</v>
      </c>
      <c r="H14" s="144">
        <v>160000</v>
      </c>
      <c r="I14" s="145">
        <v>240000</v>
      </c>
      <c r="J14" s="147"/>
      <c r="K14" s="139"/>
      <c r="L14" s="139"/>
      <c r="M14" s="139"/>
      <c r="N14" s="139"/>
      <c r="O14" s="139"/>
      <c r="P14" s="139"/>
      <c r="Q14" s="139"/>
      <c r="R14" s="139"/>
    </row>
    <row r="15" spans="2:18" s="133" customFormat="1" ht="33" customHeight="1">
      <c r="B15" s="140" t="s">
        <v>830</v>
      </c>
      <c r="C15" s="141" t="s">
        <v>831</v>
      </c>
      <c r="D15" s="146">
        <v>620000</v>
      </c>
      <c r="E15" s="144">
        <v>600000</v>
      </c>
      <c r="F15" s="144">
        <v>329900</v>
      </c>
      <c r="G15" s="144">
        <v>457400</v>
      </c>
      <c r="H15" s="144">
        <v>584900</v>
      </c>
      <c r="I15" s="145">
        <v>712400</v>
      </c>
      <c r="J15" s="147"/>
      <c r="K15" s="139"/>
      <c r="L15" s="139"/>
      <c r="M15" s="139"/>
      <c r="N15" s="139"/>
      <c r="O15" s="139"/>
      <c r="P15" s="139"/>
      <c r="Q15" s="139"/>
      <c r="R15" s="139"/>
    </row>
    <row r="16" spans="2:18" s="133" customFormat="1" ht="33" customHeight="1" thickBot="1">
      <c r="B16" s="148" t="s">
        <v>832</v>
      </c>
      <c r="C16" s="149" t="s">
        <v>833</v>
      </c>
      <c r="D16" s="150"/>
      <c r="E16" s="151"/>
      <c r="F16" s="151"/>
      <c r="G16" s="151"/>
      <c r="H16" s="151"/>
      <c r="I16" s="152"/>
      <c r="J16" s="139"/>
      <c r="K16" s="139"/>
      <c r="L16" s="139"/>
      <c r="M16" s="139"/>
      <c r="N16" s="139"/>
      <c r="O16" s="139"/>
      <c r="P16" s="139"/>
      <c r="Q16" s="139"/>
      <c r="R16" s="139"/>
    </row>
    <row r="17" spans="2:9" ht="15.75">
      <c r="B17" s="153"/>
      <c r="C17" s="97"/>
      <c r="D17" s="97"/>
      <c r="E17" s="97"/>
      <c r="F17" s="97"/>
      <c r="G17" s="97"/>
      <c r="H17" s="97"/>
      <c r="I17" s="97"/>
    </row>
    <row r="19" spans="3:9" ht="20.25" customHeight="1">
      <c r="C19" s="154"/>
      <c r="D19" s="154"/>
      <c r="E19" s="155"/>
      <c r="F19" s="155"/>
      <c r="G19" s="155"/>
      <c r="H19" s="155"/>
      <c r="I19" s="155"/>
    </row>
  </sheetData>
  <sheetProtection/>
  <mergeCells count="9">
    <mergeCell ref="B5:I5"/>
    <mergeCell ref="B8:B9"/>
    <mergeCell ref="C8:C9"/>
    <mergeCell ref="D8:D9"/>
    <mergeCell ref="E8:E9"/>
    <mergeCell ref="F8:F9"/>
    <mergeCell ref="G8:G9"/>
    <mergeCell ref="H8:H9"/>
    <mergeCell ref="I8:I9"/>
  </mergeCells>
  <printOptions/>
  <pageMargins left="0.7086614173228347" right="0.7086614173228347" top="0.7480314960629921" bottom="0.7480314960629921" header="0.31496062992125984" footer="0.31496062992125984"/>
  <pageSetup orientation="landscape" paperSize="9" scale="75" r:id="rId1"/>
</worksheet>
</file>

<file path=xl/worksheets/sheet8.xml><?xml version="1.0" encoding="utf-8"?>
<worksheet xmlns="http://schemas.openxmlformats.org/spreadsheetml/2006/main" xmlns:r="http://schemas.openxmlformats.org/officeDocument/2006/relationships">
  <sheetPr>
    <tabColor rgb="FFFF0000"/>
  </sheetPr>
  <dimension ref="A1:F18"/>
  <sheetViews>
    <sheetView zoomScalePageLayoutView="0" workbookViewId="0" topLeftCell="B1">
      <selection activeCell="J13" sqref="J13"/>
    </sheetView>
  </sheetViews>
  <sheetFormatPr defaultColWidth="9.140625" defaultRowHeight="12.75"/>
  <cols>
    <col min="1" max="6" width="23.00390625" style="0" customWidth="1"/>
  </cols>
  <sheetData>
    <row r="1" spans="1:4" ht="12.75">
      <c r="A1" s="978" t="s">
        <v>834</v>
      </c>
      <c r="B1" s="978"/>
      <c r="C1" s="978"/>
      <c r="D1" s="978"/>
    </row>
    <row r="2" spans="1:4" s="156" customFormat="1" ht="54" customHeight="1" thickBot="1">
      <c r="A2" s="978"/>
      <c r="B2" s="978"/>
      <c r="C2" s="978"/>
      <c r="D2" s="978"/>
    </row>
    <row r="3" spans="1:6" s="160" customFormat="1" ht="30.75" thickBot="1">
      <c r="A3" s="157" t="s">
        <v>835</v>
      </c>
      <c r="B3" s="158" t="s">
        <v>4</v>
      </c>
      <c r="C3" s="159" t="s">
        <v>836</v>
      </c>
      <c r="D3" s="159" t="s">
        <v>837</v>
      </c>
      <c r="E3" s="159" t="s">
        <v>838</v>
      </c>
      <c r="F3" s="159" t="s">
        <v>839</v>
      </c>
    </row>
    <row r="4" spans="1:6" ht="46.5" customHeight="1" thickBot="1">
      <c r="A4" s="161" t="s">
        <v>840</v>
      </c>
      <c r="B4" s="162">
        <v>60144000.82</v>
      </c>
      <c r="C4" s="163">
        <v>18513468.82</v>
      </c>
      <c r="D4" s="163">
        <v>10322414</v>
      </c>
      <c r="E4" s="163">
        <v>19250707.3</v>
      </c>
      <c r="F4" s="163">
        <v>12057410.7</v>
      </c>
    </row>
    <row r="5" spans="1:6" ht="58.5" customHeight="1" thickBot="1">
      <c r="A5" s="164" t="s">
        <v>841</v>
      </c>
      <c r="B5" s="165">
        <v>7040750</v>
      </c>
      <c r="C5" s="166">
        <v>0</v>
      </c>
      <c r="D5" s="166">
        <v>3517478.58</v>
      </c>
      <c r="E5" s="166">
        <v>1368271.42</v>
      </c>
      <c r="F5" s="166">
        <v>2155000</v>
      </c>
    </row>
    <row r="6" spans="1:6" s="120" customFormat="1" ht="16.5" thickBot="1">
      <c r="A6" s="167"/>
      <c r="B6" s="168">
        <f>SUM(B4:B5)</f>
        <v>67184750.82</v>
      </c>
      <c r="C6" s="168">
        <f>SUM(C4:C5)</f>
        <v>18513468.82</v>
      </c>
      <c r="D6" s="168">
        <f>SUM(D4:D5)</f>
        <v>13839892.58</v>
      </c>
      <c r="E6" s="168">
        <f>SUM(E4:E5)</f>
        <v>20618978.72</v>
      </c>
      <c r="F6" s="169">
        <f>SUM(F4:F5)</f>
        <v>14212410.7</v>
      </c>
    </row>
    <row r="7" spans="2:6" ht="15.75">
      <c r="B7" s="3"/>
      <c r="C7" s="3"/>
      <c r="D7" s="3"/>
      <c r="E7" s="3"/>
      <c r="F7" s="3"/>
    </row>
    <row r="8" ht="15">
      <c r="A8" s="170"/>
    </row>
    <row r="17" ht="12.75">
      <c r="F17" s="171"/>
    </row>
    <row r="18" ht="12.75">
      <c r="F18" s="171"/>
    </row>
  </sheetData>
  <sheetProtection/>
  <mergeCells count="1">
    <mergeCell ref="A1:D2"/>
  </mergeCells>
  <printOptions/>
  <pageMargins left="0.25" right="0.25" top="0.75" bottom="0.75" header="0.3" footer="0.3"/>
  <pageSetup orientation="portrait" paperSize="9" scale="73" r:id="rId1"/>
</worksheet>
</file>

<file path=xl/worksheets/sheet9.xml><?xml version="1.0" encoding="utf-8"?>
<worksheet xmlns="http://schemas.openxmlformats.org/spreadsheetml/2006/main" xmlns:r="http://schemas.openxmlformats.org/officeDocument/2006/relationships">
  <dimension ref="A1:U195"/>
  <sheetViews>
    <sheetView view="pageBreakPreview" zoomScale="43" zoomScaleNormal="60" zoomScaleSheetLayoutView="43" zoomScalePageLayoutView="0" workbookViewId="0" topLeftCell="A148">
      <selection activeCell="D194" sqref="D194"/>
    </sheetView>
  </sheetViews>
  <sheetFormatPr defaultColWidth="8.8515625" defaultRowHeight="12.75"/>
  <cols>
    <col min="1" max="2" width="11.8515625" style="398" customWidth="1"/>
    <col min="3" max="3" width="13.28125" style="398" customWidth="1"/>
    <col min="4" max="4" width="79.28125" style="235" customWidth="1"/>
    <col min="5" max="5" width="22.7109375" style="185" customWidth="1"/>
    <col min="6" max="6" width="23.28125" style="454" customWidth="1"/>
    <col min="7" max="7" width="22.28125" style="454" customWidth="1"/>
    <col min="8" max="8" width="18.57421875" style="454" customWidth="1"/>
    <col min="9" max="9" width="16.28125" style="454" customWidth="1"/>
    <col min="10" max="10" width="12.7109375" style="186" hidden="1" customWidth="1"/>
    <col min="11" max="11" width="15.57421875" style="185" hidden="1" customWidth="1"/>
    <col min="12" max="12" width="14.00390625" style="185" hidden="1" customWidth="1"/>
    <col min="13" max="13" width="14.00390625" style="236" hidden="1" customWidth="1"/>
    <col min="14" max="14" width="14.00390625" style="235" bestFit="1" customWidth="1"/>
    <col min="15" max="16" width="12.421875" style="237" bestFit="1" customWidth="1"/>
    <col min="17" max="18" width="8.8515625" style="237" customWidth="1"/>
    <col min="19" max="19" width="12.421875" style="237" bestFit="1" customWidth="1"/>
    <col min="20" max="20" width="8.8515625" style="237" customWidth="1"/>
    <col min="21" max="21" width="13.57421875" style="238" bestFit="1" customWidth="1"/>
    <col min="22" max="16384" width="8.8515625" style="237" customWidth="1"/>
  </cols>
  <sheetData>
    <row r="1" spans="1:9" ht="63.75" customHeight="1">
      <c r="A1" s="980" t="s">
        <v>862</v>
      </c>
      <c r="B1" s="980"/>
      <c r="C1" s="980"/>
      <c r="D1" s="980"/>
      <c r="E1" s="980"/>
      <c r="F1" s="980"/>
      <c r="G1" s="980"/>
      <c r="H1" s="980"/>
      <c r="I1" s="980"/>
    </row>
    <row r="2" spans="1:9" ht="53.25" customHeight="1">
      <c r="A2" s="981" t="s">
        <v>865</v>
      </c>
      <c r="B2" s="981"/>
      <c r="C2" s="981"/>
      <c r="D2" s="981"/>
      <c r="E2" s="981"/>
      <c r="F2" s="981"/>
      <c r="G2" s="981"/>
      <c r="H2" s="981"/>
      <c r="I2" s="981"/>
    </row>
    <row r="3" spans="1:9" ht="45" customHeight="1">
      <c r="A3" s="982" t="s">
        <v>842</v>
      </c>
      <c r="B3" s="982"/>
      <c r="C3" s="982"/>
      <c r="D3" s="982"/>
      <c r="E3" s="982"/>
      <c r="F3" s="982"/>
      <c r="G3" s="982"/>
      <c r="H3" s="982"/>
      <c r="I3" s="982"/>
    </row>
    <row r="4" spans="1:5" ht="15">
      <c r="A4" s="534"/>
      <c r="B4" s="535"/>
      <c r="C4" s="535"/>
      <c r="D4" s="372"/>
      <c r="E4" s="372"/>
    </row>
    <row r="5" spans="1:7" ht="29.25" customHeight="1" thickBot="1">
      <c r="A5" s="979" t="s">
        <v>843</v>
      </c>
      <c r="B5" s="979"/>
      <c r="C5" s="979"/>
      <c r="D5" s="979"/>
      <c r="E5" s="979"/>
      <c r="F5" s="979"/>
      <c r="G5" s="979"/>
    </row>
    <row r="6" spans="1:13" ht="42" customHeight="1" thickBot="1">
      <c r="A6" s="272" t="s">
        <v>850</v>
      </c>
      <c r="B6" s="273"/>
      <c r="C6" s="399" t="s">
        <v>851</v>
      </c>
      <c r="D6" s="239" t="s">
        <v>3</v>
      </c>
      <c r="E6" s="188" t="s">
        <v>4</v>
      </c>
      <c r="F6" s="285" t="s">
        <v>5</v>
      </c>
      <c r="G6" s="285" t="s">
        <v>6</v>
      </c>
      <c r="H6" s="285" t="s">
        <v>7</v>
      </c>
      <c r="I6" s="373" t="s">
        <v>8</v>
      </c>
      <c r="J6" s="343" t="s">
        <v>9</v>
      </c>
      <c r="K6" s="275" t="s">
        <v>10</v>
      </c>
      <c r="L6" s="308" t="s">
        <v>11</v>
      </c>
      <c r="M6" s="240"/>
    </row>
    <row r="7" spans="1:13" ht="15" customHeight="1">
      <c r="A7" s="400" t="s">
        <v>17</v>
      </c>
      <c r="B7" s="401"/>
      <c r="C7" s="401"/>
      <c r="D7" s="325" t="s">
        <v>12</v>
      </c>
      <c r="E7" s="333">
        <f aca="true" t="shared" si="0" ref="E7:L7">E8+E9+E10</f>
        <v>262000</v>
      </c>
      <c r="F7" s="456">
        <f t="shared" si="0"/>
        <v>0</v>
      </c>
      <c r="G7" s="457">
        <f t="shared" si="0"/>
        <v>106000</v>
      </c>
      <c r="H7" s="457">
        <f t="shared" si="0"/>
        <v>56000</v>
      </c>
      <c r="I7" s="458">
        <f t="shared" si="0"/>
        <v>100000</v>
      </c>
      <c r="J7" s="313">
        <f t="shared" si="0"/>
        <v>0</v>
      </c>
      <c r="K7" s="189">
        <f t="shared" si="0"/>
        <v>155720</v>
      </c>
      <c r="L7" s="309">
        <f t="shared" si="0"/>
        <v>106280</v>
      </c>
      <c r="M7" s="190"/>
    </row>
    <row r="8" spans="1:12" ht="15" customHeight="1">
      <c r="A8" s="264" t="s">
        <v>13</v>
      </c>
      <c r="B8" s="317" t="s">
        <v>860</v>
      </c>
      <c r="C8" s="317" t="s">
        <v>2</v>
      </c>
      <c r="D8" s="326" t="s">
        <v>14</v>
      </c>
      <c r="E8" s="334">
        <v>100000</v>
      </c>
      <c r="F8" s="460"/>
      <c r="G8" s="276">
        <v>0</v>
      </c>
      <c r="H8" s="276"/>
      <c r="I8" s="276">
        <v>100000</v>
      </c>
      <c r="J8" s="344"/>
      <c r="K8" s="1"/>
      <c r="L8" s="181">
        <f aca="true" t="shared" si="1" ref="L8:L71">E8-K8</f>
        <v>100000</v>
      </c>
    </row>
    <row r="9" spans="1:14" ht="15" customHeight="1">
      <c r="A9" s="264" t="s">
        <v>13</v>
      </c>
      <c r="B9" s="317" t="s">
        <v>860</v>
      </c>
      <c r="C9" s="317" t="s">
        <v>2</v>
      </c>
      <c r="D9" s="327" t="s">
        <v>15</v>
      </c>
      <c r="E9" s="335">
        <v>122000</v>
      </c>
      <c r="F9" s="461"/>
      <c r="G9" s="462">
        <v>106000</v>
      </c>
      <c r="H9" s="462">
        <v>16000</v>
      </c>
      <c r="I9" s="463"/>
      <c r="J9" s="345"/>
      <c r="K9" s="191">
        <v>120720</v>
      </c>
      <c r="L9" s="181">
        <f t="shared" si="1"/>
        <v>1280</v>
      </c>
      <c r="M9" s="238"/>
      <c r="N9" s="237"/>
    </row>
    <row r="10" spans="1:14" ht="15" customHeight="1">
      <c r="A10" s="264" t="s">
        <v>13</v>
      </c>
      <c r="B10" s="317" t="s">
        <v>860</v>
      </c>
      <c r="C10" s="317" t="s">
        <v>2</v>
      </c>
      <c r="D10" s="327" t="s">
        <v>16</v>
      </c>
      <c r="E10" s="335">
        <v>40000</v>
      </c>
      <c r="F10" s="461"/>
      <c r="G10" s="462"/>
      <c r="H10" s="462">
        <v>40000</v>
      </c>
      <c r="I10" s="463"/>
      <c r="J10" s="345"/>
      <c r="K10" s="191">
        <v>35000</v>
      </c>
      <c r="L10" s="181">
        <f t="shared" si="1"/>
        <v>5000</v>
      </c>
      <c r="M10" s="238"/>
      <c r="N10" s="237"/>
    </row>
    <row r="11" spans="1:12" ht="15.75" customHeight="1">
      <c r="A11" s="400" t="s">
        <v>17</v>
      </c>
      <c r="B11" s="401"/>
      <c r="C11" s="401"/>
      <c r="D11" s="192" t="s">
        <v>18</v>
      </c>
      <c r="E11" s="336">
        <f aca="true" t="shared" si="2" ref="E11:L11">SUM(E12:E18)</f>
        <v>1663000</v>
      </c>
      <c r="F11" s="465">
        <f t="shared" si="2"/>
        <v>432120</v>
      </c>
      <c r="G11" s="466">
        <f t="shared" si="2"/>
        <v>582000</v>
      </c>
      <c r="H11" s="466">
        <f t="shared" si="2"/>
        <v>393880</v>
      </c>
      <c r="I11" s="467">
        <f t="shared" si="2"/>
        <v>255000</v>
      </c>
      <c r="J11" s="332">
        <f t="shared" si="2"/>
        <v>136207.95</v>
      </c>
      <c r="K11" s="189">
        <f t="shared" si="2"/>
        <v>860615.47</v>
      </c>
      <c r="L11" s="309">
        <f t="shared" si="2"/>
        <v>666888.1799999999</v>
      </c>
    </row>
    <row r="12" spans="1:21" s="235" customFormat="1" ht="15.75" customHeight="1">
      <c r="A12" s="264" t="s">
        <v>19</v>
      </c>
      <c r="B12" s="317" t="s">
        <v>861</v>
      </c>
      <c r="C12" s="317" t="s">
        <v>2</v>
      </c>
      <c r="D12" s="326" t="s">
        <v>854</v>
      </c>
      <c r="E12" s="334">
        <v>61120</v>
      </c>
      <c r="F12" s="468">
        <v>61120</v>
      </c>
      <c r="G12" s="276"/>
      <c r="H12" s="276"/>
      <c r="I12" s="350"/>
      <c r="J12" s="344">
        <v>711.6</v>
      </c>
      <c r="K12" s="173"/>
      <c r="L12" s="181">
        <f t="shared" si="1"/>
        <v>61120</v>
      </c>
      <c r="M12" s="236"/>
      <c r="U12" s="236"/>
    </row>
    <row r="13" spans="1:14" ht="15.75" customHeight="1">
      <c r="A13" s="264" t="s">
        <v>20</v>
      </c>
      <c r="B13" s="317" t="s">
        <v>861</v>
      </c>
      <c r="C13" s="317" t="s">
        <v>2</v>
      </c>
      <c r="D13" s="327" t="s">
        <v>21</v>
      </c>
      <c r="E13" s="337">
        <v>100000</v>
      </c>
      <c r="F13" s="468">
        <v>20000</v>
      </c>
      <c r="G13" s="276">
        <v>30000</v>
      </c>
      <c r="H13" s="276">
        <v>20000</v>
      </c>
      <c r="I13" s="469">
        <v>30000</v>
      </c>
      <c r="J13" s="344"/>
      <c r="K13" s="1">
        <v>78335</v>
      </c>
      <c r="L13" s="181">
        <f t="shared" si="1"/>
        <v>21665</v>
      </c>
      <c r="M13" s="238"/>
      <c r="N13" s="237"/>
    </row>
    <row r="14" spans="1:14" ht="15.75" customHeight="1">
      <c r="A14" s="264" t="s">
        <v>22</v>
      </c>
      <c r="B14" s="317" t="s">
        <v>861</v>
      </c>
      <c r="C14" s="317" t="s">
        <v>2</v>
      </c>
      <c r="D14" s="327" t="s">
        <v>23</v>
      </c>
      <c r="E14" s="337">
        <v>50000</v>
      </c>
      <c r="F14" s="468"/>
      <c r="G14" s="462">
        <v>15000</v>
      </c>
      <c r="H14" s="276">
        <v>15000</v>
      </c>
      <c r="I14" s="469">
        <v>20000</v>
      </c>
      <c r="J14" s="344"/>
      <c r="K14" s="1">
        <v>12290</v>
      </c>
      <c r="L14" s="181">
        <f t="shared" si="1"/>
        <v>37710</v>
      </c>
      <c r="M14" s="238"/>
      <c r="N14" s="237"/>
    </row>
    <row r="15" spans="1:14" ht="33" customHeight="1">
      <c r="A15" s="264" t="s">
        <v>24</v>
      </c>
      <c r="B15" s="317" t="s">
        <v>861</v>
      </c>
      <c r="C15" s="317" t="s">
        <v>2</v>
      </c>
      <c r="D15" s="327" t="s">
        <v>25</v>
      </c>
      <c r="E15" s="337">
        <v>188880</v>
      </c>
      <c r="F15" s="468">
        <v>48000</v>
      </c>
      <c r="G15" s="462">
        <v>45000</v>
      </c>
      <c r="H15" s="276">
        <v>55880</v>
      </c>
      <c r="I15" s="469">
        <v>40000</v>
      </c>
      <c r="J15" s="344"/>
      <c r="K15" s="1">
        <v>52602</v>
      </c>
      <c r="L15" s="181">
        <f t="shared" si="1"/>
        <v>136278</v>
      </c>
      <c r="M15" s="238"/>
      <c r="N15" s="237"/>
    </row>
    <row r="16" spans="1:13" ht="16.5" customHeight="1">
      <c r="A16" s="264" t="s">
        <v>26</v>
      </c>
      <c r="B16" s="317" t="s">
        <v>861</v>
      </c>
      <c r="C16" s="317" t="s">
        <v>2</v>
      </c>
      <c r="D16" s="326" t="s">
        <v>27</v>
      </c>
      <c r="E16" s="334">
        <v>253000</v>
      </c>
      <c r="F16" s="460">
        <v>103000</v>
      </c>
      <c r="G16" s="276">
        <v>52000</v>
      </c>
      <c r="H16" s="276">
        <v>53000</v>
      </c>
      <c r="I16" s="350">
        <f>SUM(E16-F16-G16-H16)</f>
        <v>45000</v>
      </c>
      <c r="J16" s="344"/>
      <c r="K16" s="1">
        <v>80971.14</v>
      </c>
      <c r="L16" s="181">
        <f t="shared" si="1"/>
        <v>172028.86</v>
      </c>
      <c r="M16" s="242"/>
    </row>
    <row r="17" spans="1:12" ht="15">
      <c r="A17" s="264" t="s">
        <v>28</v>
      </c>
      <c r="B17" s="317" t="s">
        <v>861</v>
      </c>
      <c r="C17" s="317" t="s">
        <v>2</v>
      </c>
      <c r="D17" s="326" t="s">
        <v>29</v>
      </c>
      <c r="E17" s="334">
        <v>700000</v>
      </c>
      <c r="F17" s="460">
        <v>200000</v>
      </c>
      <c r="G17" s="276">
        <v>195000</v>
      </c>
      <c r="H17" s="276">
        <v>185000</v>
      </c>
      <c r="I17" s="350">
        <f>SUM(E17-F17-G17-H17)</f>
        <v>120000</v>
      </c>
      <c r="J17" s="344">
        <v>135496.35</v>
      </c>
      <c r="K17" s="1">
        <v>327057.33</v>
      </c>
      <c r="L17" s="181">
        <f>E17-K17-J17</f>
        <v>237446.31999999998</v>
      </c>
    </row>
    <row r="18" spans="1:12" ht="15.75" customHeight="1">
      <c r="A18" s="264" t="s">
        <v>30</v>
      </c>
      <c r="B18" s="317" t="s">
        <v>861</v>
      </c>
      <c r="C18" s="317" t="s">
        <v>2</v>
      </c>
      <c r="D18" s="326" t="s">
        <v>31</v>
      </c>
      <c r="E18" s="334">
        <v>310000</v>
      </c>
      <c r="F18" s="460"/>
      <c r="G18" s="276">
        <v>245000</v>
      </c>
      <c r="H18" s="276">
        <v>65000</v>
      </c>
      <c r="I18" s="350"/>
      <c r="J18" s="344"/>
      <c r="K18" s="1">
        <v>309360</v>
      </c>
      <c r="L18" s="181">
        <f t="shared" si="1"/>
        <v>640</v>
      </c>
    </row>
    <row r="19" spans="1:12" ht="19.5" customHeight="1">
      <c r="A19" s="400" t="s">
        <v>17</v>
      </c>
      <c r="B19" s="401"/>
      <c r="C19" s="401"/>
      <c r="D19" s="192" t="s">
        <v>32</v>
      </c>
      <c r="E19" s="336">
        <f>SUM(E20:E27)</f>
        <v>22435553.7</v>
      </c>
      <c r="F19" s="464">
        <f aca="true" t="shared" si="3" ref="F19:L19">SUM(F20:F27)</f>
        <v>5401019</v>
      </c>
      <c r="G19" s="464">
        <f t="shared" si="3"/>
        <v>5540394</v>
      </c>
      <c r="H19" s="464">
        <f t="shared" si="3"/>
        <v>5716694</v>
      </c>
      <c r="I19" s="464">
        <f t="shared" si="3"/>
        <v>5777446.7</v>
      </c>
      <c r="J19" s="313">
        <f t="shared" si="3"/>
        <v>0</v>
      </c>
      <c r="K19" s="189">
        <f t="shared" si="3"/>
        <v>11920228.86</v>
      </c>
      <c r="L19" s="309">
        <f t="shared" si="3"/>
        <v>10515324.84</v>
      </c>
    </row>
    <row r="20" spans="1:12" ht="17.25" customHeight="1">
      <c r="A20" s="264" t="s">
        <v>33</v>
      </c>
      <c r="B20" s="317" t="s">
        <v>861</v>
      </c>
      <c r="C20" s="317" t="s">
        <v>2</v>
      </c>
      <c r="D20" s="326" t="s">
        <v>34</v>
      </c>
      <c r="E20" s="334">
        <v>16097000</v>
      </c>
      <c r="F20" s="460">
        <v>3880000</v>
      </c>
      <c r="G20" s="276">
        <v>4020000</v>
      </c>
      <c r="H20" s="276">
        <v>4098500</v>
      </c>
      <c r="I20" s="350">
        <v>4098500</v>
      </c>
      <c r="J20" s="344"/>
      <c r="K20" s="1">
        <v>8741083.31</v>
      </c>
      <c r="L20" s="181">
        <f t="shared" si="1"/>
        <v>7355916.6899999995</v>
      </c>
    </row>
    <row r="21" spans="1:13" ht="17.25" customHeight="1">
      <c r="A21" s="264" t="s">
        <v>35</v>
      </c>
      <c r="B21" s="317" t="s">
        <v>861</v>
      </c>
      <c r="C21" s="317" t="s">
        <v>2</v>
      </c>
      <c r="D21" s="326" t="s">
        <v>36</v>
      </c>
      <c r="E21" s="334">
        <v>2956200</v>
      </c>
      <c r="F21" s="460">
        <v>698400</v>
      </c>
      <c r="G21" s="276">
        <v>723600</v>
      </c>
      <c r="H21" s="276">
        <v>767100</v>
      </c>
      <c r="I21" s="350">
        <v>767100</v>
      </c>
      <c r="J21" s="344"/>
      <c r="K21" s="1">
        <v>1499095.86</v>
      </c>
      <c r="L21" s="181">
        <f t="shared" si="1"/>
        <v>1457104.14</v>
      </c>
      <c r="M21" s="243"/>
    </row>
    <row r="22" spans="1:13" ht="17.25" customHeight="1">
      <c r="A22" s="264" t="s">
        <v>37</v>
      </c>
      <c r="B22" s="317" t="s">
        <v>861</v>
      </c>
      <c r="C22" s="317" t="s">
        <v>2</v>
      </c>
      <c r="D22" s="326" t="s">
        <v>38</v>
      </c>
      <c r="E22" s="334">
        <v>274753.7</v>
      </c>
      <c r="F22" s="460">
        <v>160000</v>
      </c>
      <c r="G22" s="276">
        <v>50000</v>
      </c>
      <c r="H22" s="276">
        <v>50000</v>
      </c>
      <c r="I22" s="350">
        <f>E22-F22-G22-H22</f>
        <v>14753.700000000012</v>
      </c>
      <c r="J22" s="344"/>
      <c r="K22" s="1"/>
      <c r="L22" s="181">
        <f t="shared" si="1"/>
        <v>274753.7</v>
      </c>
      <c r="M22" s="243">
        <v>-25246.3</v>
      </c>
    </row>
    <row r="23" spans="1:13" ht="18" customHeight="1">
      <c r="A23" s="264" t="s">
        <v>39</v>
      </c>
      <c r="B23" s="317" t="s">
        <v>861</v>
      </c>
      <c r="C23" s="317" t="s">
        <v>2</v>
      </c>
      <c r="D23" s="326" t="s">
        <v>40</v>
      </c>
      <c r="E23" s="334">
        <v>671000</v>
      </c>
      <c r="F23" s="460">
        <v>110000</v>
      </c>
      <c r="G23" s="276">
        <v>170000</v>
      </c>
      <c r="H23" s="276">
        <v>195000</v>
      </c>
      <c r="I23" s="350">
        <v>196000</v>
      </c>
      <c r="J23" s="344"/>
      <c r="K23" s="1">
        <v>390490</v>
      </c>
      <c r="L23" s="181">
        <f t="shared" si="1"/>
        <v>280510</v>
      </c>
      <c r="M23" s="243"/>
    </row>
    <row r="24" spans="1:13" ht="17.25" customHeight="1">
      <c r="A24" s="264" t="s">
        <v>41</v>
      </c>
      <c r="B24" s="317" t="s">
        <v>861</v>
      </c>
      <c r="C24" s="317" t="s">
        <v>2</v>
      </c>
      <c r="D24" s="326" t="s">
        <v>42</v>
      </c>
      <c r="E24" s="334">
        <v>1318000</v>
      </c>
      <c r="F24" s="460">
        <v>322619</v>
      </c>
      <c r="G24" s="276">
        <v>331794</v>
      </c>
      <c r="H24" s="276">
        <v>331794</v>
      </c>
      <c r="I24" s="350">
        <v>331793</v>
      </c>
      <c r="J24" s="344"/>
      <c r="K24" s="1">
        <v>742072.45</v>
      </c>
      <c r="L24" s="181">
        <f t="shared" si="1"/>
        <v>575927.55</v>
      </c>
      <c r="M24" s="243"/>
    </row>
    <row r="25" spans="1:13" ht="15">
      <c r="A25" s="264" t="s">
        <v>43</v>
      </c>
      <c r="B25" s="317" t="s">
        <v>861</v>
      </c>
      <c r="C25" s="317" t="s">
        <v>2</v>
      </c>
      <c r="D25" s="326" t="s">
        <v>44</v>
      </c>
      <c r="E25" s="334">
        <v>128600</v>
      </c>
      <c r="F25" s="460">
        <v>20000</v>
      </c>
      <c r="G25" s="276">
        <v>20000</v>
      </c>
      <c r="H25" s="276">
        <v>39300</v>
      </c>
      <c r="I25" s="276">
        <v>49300</v>
      </c>
      <c r="J25" s="344"/>
      <c r="K25" s="1">
        <v>78599.93</v>
      </c>
      <c r="L25" s="181">
        <f t="shared" si="1"/>
        <v>50000.07000000001</v>
      </c>
      <c r="M25" s="243">
        <v>-63400</v>
      </c>
    </row>
    <row r="26" spans="1:13" ht="16.5" customHeight="1">
      <c r="A26" s="264" t="s">
        <v>45</v>
      </c>
      <c r="B26" s="317" t="s">
        <v>861</v>
      </c>
      <c r="C26" s="317" t="s">
        <v>2</v>
      </c>
      <c r="D26" s="326" t="s">
        <v>46</v>
      </c>
      <c r="E26" s="334">
        <v>150000</v>
      </c>
      <c r="F26" s="460">
        <v>10000</v>
      </c>
      <c r="G26" s="276">
        <v>15000</v>
      </c>
      <c r="H26" s="276">
        <v>15000</v>
      </c>
      <c r="I26" s="350">
        <v>110000</v>
      </c>
      <c r="J26" s="344"/>
      <c r="K26" s="1">
        <v>15000</v>
      </c>
      <c r="L26" s="181">
        <f t="shared" si="1"/>
        <v>135000</v>
      </c>
      <c r="M26" s="243"/>
    </row>
    <row r="27" spans="1:12" ht="30" customHeight="1">
      <c r="A27" s="264" t="s">
        <v>106</v>
      </c>
      <c r="B27" s="317" t="s">
        <v>861</v>
      </c>
      <c r="C27" s="317" t="s">
        <v>2</v>
      </c>
      <c r="D27" s="326" t="s">
        <v>107</v>
      </c>
      <c r="E27" s="334">
        <v>840000</v>
      </c>
      <c r="F27" s="470">
        <v>200000</v>
      </c>
      <c r="G27" s="471">
        <v>210000</v>
      </c>
      <c r="H27" s="471">
        <v>220000</v>
      </c>
      <c r="I27" s="469">
        <v>210000</v>
      </c>
      <c r="J27" s="344"/>
      <c r="K27" s="1">
        <v>453887.31</v>
      </c>
      <c r="L27" s="181">
        <f>E27-K27</f>
        <v>386112.69</v>
      </c>
    </row>
    <row r="28" spans="1:12" ht="22.5" customHeight="1">
      <c r="A28" s="400" t="s">
        <v>17</v>
      </c>
      <c r="B28" s="401"/>
      <c r="C28" s="401"/>
      <c r="D28" s="192" t="s">
        <v>47</v>
      </c>
      <c r="E28" s="336">
        <f>SUM(E29:E45)</f>
        <v>3366400</v>
      </c>
      <c r="F28" s="464">
        <f>SUM(F29:F45)</f>
        <v>796600</v>
      </c>
      <c r="G28" s="464">
        <f>SUM(G29:G45)</f>
        <v>786600</v>
      </c>
      <c r="H28" s="464">
        <f>SUM(H29:H45)</f>
        <v>1146600</v>
      </c>
      <c r="I28" s="464">
        <f>SUM(I29:I45)</f>
        <v>636600</v>
      </c>
      <c r="J28" s="346"/>
      <c r="K28" s="189">
        <f>SUM(K29:K45)</f>
        <v>888292.6</v>
      </c>
      <c r="L28" s="310">
        <f>E28-K28</f>
        <v>2478107.4</v>
      </c>
    </row>
    <row r="29" spans="1:21" s="235" customFormat="1" ht="17.25" customHeight="1">
      <c r="A29" s="264" t="s">
        <v>48</v>
      </c>
      <c r="B29" s="317" t="s">
        <v>861</v>
      </c>
      <c r="C29" s="317" t="s">
        <v>2</v>
      </c>
      <c r="D29" s="326" t="s">
        <v>853</v>
      </c>
      <c r="E29" s="334">
        <v>190000</v>
      </c>
      <c r="F29" s="460">
        <v>190000</v>
      </c>
      <c r="G29" s="276"/>
      <c r="H29" s="276"/>
      <c r="I29" s="350"/>
      <c r="J29" s="347"/>
      <c r="K29" s="1"/>
      <c r="L29" s="181">
        <f t="shared" si="1"/>
        <v>190000</v>
      </c>
      <c r="M29" s="236"/>
      <c r="U29" s="236"/>
    </row>
    <row r="30" spans="1:14" ht="15" customHeight="1">
      <c r="A30" s="264" t="s">
        <v>49</v>
      </c>
      <c r="B30" s="317" t="s">
        <v>861</v>
      </c>
      <c r="C30" s="317" t="s">
        <v>2</v>
      </c>
      <c r="D30" s="327" t="s">
        <v>852</v>
      </c>
      <c r="E30" s="337">
        <v>480000</v>
      </c>
      <c r="F30" s="460">
        <f>E30/4</f>
        <v>120000</v>
      </c>
      <c r="G30" s="276">
        <f>E30/4</f>
        <v>120000</v>
      </c>
      <c r="H30" s="276">
        <f>E30/4</f>
        <v>120000</v>
      </c>
      <c r="I30" s="350">
        <f>E30/4</f>
        <v>120000</v>
      </c>
      <c r="J30" s="347"/>
      <c r="K30" s="1">
        <v>233031.39</v>
      </c>
      <c r="L30" s="181">
        <v>480000</v>
      </c>
      <c r="M30" s="238"/>
      <c r="N30" s="237"/>
    </row>
    <row r="31" spans="1:14" ht="15" customHeight="1">
      <c r="A31" s="264" t="s">
        <v>50</v>
      </c>
      <c r="B31" s="317" t="s">
        <v>861</v>
      </c>
      <c r="C31" s="317" t="s">
        <v>2</v>
      </c>
      <c r="D31" s="327" t="s">
        <v>51</v>
      </c>
      <c r="E31" s="337">
        <v>290000</v>
      </c>
      <c r="F31" s="460">
        <f aca="true" t="shared" si="4" ref="F31:F41">E31/4</f>
        <v>72500</v>
      </c>
      <c r="G31" s="276">
        <f aca="true" t="shared" si="5" ref="G31:G41">E31/4</f>
        <v>72500</v>
      </c>
      <c r="H31" s="276">
        <f aca="true" t="shared" si="6" ref="H31:H41">E31/4</f>
        <v>72500</v>
      </c>
      <c r="I31" s="350">
        <f aca="true" t="shared" si="7" ref="I31:I41">E31/4</f>
        <v>72500</v>
      </c>
      <c r="J31" s="347"/>
      <c r="K31" s="1">
        <v>167160</v>
      </c>
      <c r="L31" s="181">
        <f t="shared" si="1"/>
        <v>122840</v>
      </c>
      <c r="M31" s="238"/>
      <c r="N31" s="237"/>
    </row>
    <row r="32" spans="1:14" ht="15" customHeight="1">
      <c r="A32" s="264" t="s">
        <v>52</v>
      </c>
      <c r="B32" s="317" t="s">
        <v>861</v>
      </c>
      <c r="C32" s="317" t="s">
        <v>2</v>
      </c>
      <c r="D32" s="327" t="s">
        <v>53</v>
      </c>
      <c r="E32" s="337">
        <v>90000</v>
      </c>
      <c r="F32" s="460">
        <f t="shared" si="4"/>
        <v>22500</v>
      </c>
      <c r="G32" s="276">
        <f t="shared" si="5"/>
        <v>22500</v>
      </c>
      <c r="H32" s="276">
        <f t="shared" si="6"/>
        <v>22500</v>
      </c>
      <c r="I32" s="350">
        <f t="shared" si="7"/>
        <v>22500</v>
      </c>
      <c r="J32" s="347"/>
      <c r="K32" s="1">
        <v>14994.57</v>
      </c>
      <c r="L32" s="181">
        <f t="shared" si="1"/>
        <v>75005.43</v>
      </c>
      <c r="M32" s="238"/>
      <c r="N32" s="237"/>
    </row>
    <row r="33" spans="1:21" s="235" customFormat="1" ht="15.75" customHeight="1">
      <c r="A33" s="264" t="s">
        <v>54</v>
      </c>
      <c r="B33" s="317" t="s">
        <v>861</v>
      </c>
      <c r="C33" s="317" t="s">
        <v>2</v>
      </c>
      <c r="D33" s="326" t="s">
        <v>844</v>
      </c>
      <c r="E33" s="334">
        <v>122753</v>
      </c>
      <c r="F33" s="460">
        <f t="shared" si="4"/>
        <v>30688.25</v>
      </c>
      <c r="G33" s="276">
        <f t="shared" si="5"/>
        <v>30688.25</v>
      </c>
      <c r="H33" s="276">
        <f t="shared" si="6"/>
        <v>30688.25</v>
      </c>
      <c r="I33" s="350">
        <f t="shared" si="7"/>
        <v>30688.25</v>
      </c>
      <c r="J33" s="344"/>
      <c r="K33" s="1"/>
      <c r="L33" s="181">
        <f t="shared" si="1"/>
        <v>122753</v>
      </c>
      <c r="M33" s="236"/>
      <c r="U33" s="236"/>
    </row>
    <row r="34" spans="1:14" ht="15.75" customHeight="1">
      <c r="A34" s="264" t="s">
        <v>55</v>
      </c>
      <c r="B34" s="317" t="s">
        <v>861</v>
      </c>
      <c r="C34" s="317" t="s">
        <v>2</v>
      </c>
      <c r="D34" s="327" t="s">
        <v>858</v>
      </c>
      <c r="E34" s="337">
        <v>50000</v>
      </c>
      <c r="F34" s="460">
        <f t="shared" si="4"/>
        <v>12500</v>
      </c>
      <c r="G34" s="276">
        <f t="shared" si="5"/>
        <v>12500</v>
      </c>
      <c r="H34" s="276">
        <f t="shared" si="6"/>
        <v>12500</v>
      </c>
      <c r="I34" s="350">
        <f t="shared" si="7"/>
        <v>12500</v>
      </c>
      <c r="J34" s="344"/>
      <c r="K34" s="1">
        <v>3840</v>
      </c>
      <c r="L34" s="181">
        <f t="shared" si="1"/>
        <v>46160</v>
      </c>
      <c r="M34" s="238"/>
      <c r="N34" s="237"/>
    </row>
    <row r="35" spans="1:14" ht="15.75" customHeight="1">
      <c r="A35" s="264" t="s">
        <v>56</v>
      </c>
      <c r="B35" s="317" t="s">
        <v>861</v>
      </c>
      <c r="C35" s="317" t="s">
        <v>2</v>
      </c>
      <c r="D35" s="327" t="s">
        <v>57</v>
      </c>
      <c r="E35" s="337">
        <v>50000</v>
      </c>
      <c r="F35" s="460">
        <f t="shared" si="4"/>
        <v>12500</v>
      </c>
      <c r="G35" s="276">
        <f t="shared" si="5"/>
        <v>12500</v>
      </c>
      <c r="H35" s="276">
        <f t="shared" si="6"/>
        <v>12500</v>
      </c>
      <c r="I35" s="350">
        <f t="shared" si="7"/>
        <v>12500</v>
      </c>
      <c r="J35" s="344"/>
      <c r="K35" s="1">
        <v>14590</v>
      </c>
      <c r="L35" s="181">
        <f t="shared" si="1"/>
        <v>35410</v>
      </c>
      <c r="M35" s="238"/>
      <c r="N35" s="237"/>
    </row>
    <row r="36" spans="1:14" ht="15.75" customHeight="1">
      <c r="A36" s="264" t="s">
        <v>58</v>
      </c>
      <c r="B36" s="317" t="s">
        <v>861</v>
      </c>
      <c r="C36" s="317" t="s">
        <v>2</v>
      </c>
      <c r="D36" s="327" t="s">
        <v>59</v>
      </c>
      <c r="E36" s="337">
        <v>5000</v>
      </c>
      <c r="F36" s="460">
        <f t="shared" si="4"/>
        <v>1250</v>
      </c>
      <c r="G36" s="276">
        <f t="shared" si="5"/>
        <v>1250</v>
      </c>
      <c r="H36" s="276">
        <f t="shared" si="6"/>
        <v>1250</v>
      </c>
      <c r="I36" s="350">
        <f t="shared" si="7"/>
        <v>1250</v>
      </c>
      <c r="J36" s="344"/>
      <c r="K36" s="1">
        <v>648</v>
      </c>
      <c r="L36" s="181">
        <f t="shared" si="1"/>
        <v>4352</v>
      </c>
      <c r="M36" s="238"/>
      <c r="N36" s="237"/>
    </row>
    <row r="37" spans="1:14" ht="15.75" customHeight="1">
      <c r="A37" s="264" t="s">
        <v>60</v>
      </c>
      <c r="B37" s="317" t="s">
        <v>861</v>
      </c>
      <c r="C37" s="317" t="s">
        <v>2</v>
      </c>
      <c r="D37" s="327" t="s">
        <v>61</v>
      </c>
      <c r="E37" s="337">
        <v>226247</v>
      </c>
      <c r="F37" s="460">
        <f t="shared" si="4"/>
        <v>56561.75</v>
      </c>
      <c r="G37" s="276">
        <f t="shared" si="5"/>
        <v>56561.75</v>
      </c>
      <c r="H37" s="276">
        <f t="shared" si="6"/>
        <v>56561.75</v>
      </c>
      <c r="I37" s="350">
        <f t="shared" si="7"/>
        <v>56561.75</v>
      </c>
      <c r="J37" s="344"/>
      <c r="K37" s="1">
        <v>6400</v>
      </c>
      <c r="L37" s="181">
        <f t="shared" si="1"/>
        <v>219847</v>
      </c>
      <c r="M37" s="238"/>
      <c r="N37" s="237"/>
    </row>
    <row r="38" spans="1:14" ht="15.75" customHeight="1">
      <c r="A38" s="264" t="s">
        <v>62</v>
      </c>
      <c r="B38" s="317" t="s">
        <v>861</v>
      </c>
      <c r="C38" s="317" t="s">
        <v>2</v>
      </c>
      <c r="D38" s="327" t="s">
        <v>63</v>
      </c>
      <c r="E38" s="337">
        <v>220000</v>
      </c>
      <c r="F38" s="460">
        <f t="shared" si="4"/>
        <v>55000</v>
      </c>
      <c r="G38" s="276">
        <f t="shared" si="5"/>
        <v>55000</v>
      </c>
      <c r="H38" s="276">
        <f t="shared" si="6"/>
        <v>55000</v>
      </c>
      <c r="I38" s="350">
        <f t="shared" si="7"/>
        <v>55000</v>
      </c>
      <c r="J38" s="344"/>
      <c r="K38" s="1">
        <v>91020</v>
      </c>
      <c r="L38" s="181">
        <f t="shared" si="1"/>
        <v>128980</v>
      </c>
      <c r="M38" s="238"/>
      <c r="N38" s="237"/>
    </row>
    <row r="39" spans="1:14" ht="15.75" customHeight="1">
      <c r="A39" s="264" t="s">
        <v>64</v>
      </c>
      <c r="B39" s="317" t="s">
        <v>861</v>
      </c>
      <c r="C39" s="317" t="s">
        <v>2</v>
      </c>
      <c r="D39" s="327" t="s">
        <v>65</v>
      </c>
      <c r="E39" s="337">
        <v>20000</v>
      </c>
      <c r="F39" s="460"/>
      <c r="G39" s="276"/>
      <c r="H39" s="276">
        <v>20000</v>
      </c>
      <c r="I39" s="350"/>
      <c r="J39" s="344"/>
      <c r="K39" s="1">
        <v>16000</v>
      </c>
      <c r="L39" s="181">
        <f t="shared" si="1"/>
        <v>4000</v>
      </c>
      <c r="M39" s="238"/>
      <c r="N39" s="237"/>
    </row>
    <row r="40" spans="1:21" s="235" customFormat="1" ht="15" customHeight="1">
      <c r="A40" s="264" t="s">
        <v>66</v>
      </c>
      <c r="B40" s="317" t="s">
        <v>861</v>
      </c>
      <c r="C40" s="317" t="s">
        <v>2</v>
      </c>
      <c r="D40" s="326" t="s">
        <v>855</v>
      </c>
      <c r="E40" s="334">
        <v>202400</v>
      </c>
      <c r="F40" s="460">
        <f t="shared" si="4"/>
        <v>50600</v>
      </c>
      <c r="G40" s="276">
        <f t="shared" si="5"/>
        <v>50600</v>
      </c>
      <c r="H40" s="276">
        <f t="shared" si="6"/>
        <v>50600</v>
      </c>
      <c r="I40" s="350">
        <f t="shared" si="7"/>
        <v>50600</v>
      </c>
      <c r="J40" s="344"/>
      <c r="K40" s="1"/>
      <c r="L40" s="181">
        <f t="shared" si="1"/>
        <v>202400</v>
      </c>
      <c r="M40" s="236"/>
      <c r="U40" s="236"/>
    </row>
    <row r="41" spans="1:14" ht="15" customHeight="1">
      <c r="A41" s="264" t="s">
        <v>67</v>
      </c>
      <c r="B41" s="317" t="s">
        <v>861</v>
      </c>
      <c r="C41" s="317" t="s">
        <v>2</v>
      </c>
      <c r="D41" s="327" t="s">
        <v>68</v>
      </c>
      <c r="E41" s="337"/>
      <c r="F41" s="460">
        <f t="shared" si="4"/>
        <v>0</v>
      </c>
      <c r="G41" s="276">
        <f t="shared" si="5"/>
        <v>0</v>
      </c>
      <c r="H41" s="276">
        <f t="shared" si="6"/>
        <v>0</v>
      </c>
      <c r="I41" s="350">
        <f t="shared" si="7"/>
        <v>0</v>
      </c>
      <c r="J41" s="344"/>
      <c r="K41" s="1"/>
      <c r="L41" s="181">
        <f t="shared" si="1"/>
        <v>0</v>
      </c>
      <c r="M41" s="238"/>
      <c r="N41" s="237"/>
    </row>
    <row r="42" spans="1:14" ht="15" customHeight="1">
      <c r="A42" s="264" t="s">
        <v>67</v>
      </c>
      <c r="B42" s="317" t="s">
        <v>861</v>
      </c>
      <c r="C42" s="317" t="s">
        <v>2</v>
      </c>
      <c r="D42" s="327" t="s">
        <v>69</v>
      </c>
      <c r="E42" s="337">
        <v>510000</v>
      </c>
      <c r="F42" s="460">
        <v>127500</v>
      </c>
      <c r="G42" s="276">
        <v>127500</v>
      </c>
      <c r="H42" s="276">
        <v>127500</v>
      </c>
      <c r="I42" s="469">
        <v>127500</v>
      </c>
      <c r="J42" s="344"/>
      <c r="K42" s="1">
        <v>286880</v>
      </c>
      <c r="L42" s="181">
        <f t="shared" si="1"/>
        <v>223120</v>
      </c>
      <c r="M42" s="238"/>
      <c r="N42" s="237"/>
    </row>
    <row r="43" spans="1:12" ht="15" customHeight="1">
      <c r="A43" s="264" t="s">
        <v>70</v>
      </c>
      <c r="B43" s="317" t="s">
        <v>861</v>
      </c>
      <c r="C43" s="317" t="s">
        <v>2</v>
      </c>
      <c r="D43" s="326" t="s">
        <v>71</v>
      </c>
      <c r="E43" s="334">
        <v>300000</v>
      </c>
      <c r="F43" s="460"/>
      <c r="G43" s="276">
        <v>180000</v>
      </c>
      <c r="H43" s="276">
        <v>120000</v>
      </c>
      <c r="I43" s="350"/>
      <c r="J43" s="344"/>
      <c r="K43" s="1"/>
      <c r="L43" s="181">
        <f t="shared" si="1"/>
        <v>300000</v>
      </c>
    </row>
    <row r="44" spans="1:21" s="245" customFormat="1" ht="26.25" customHeight="1">
      <c r="A44" s="402" t="s">
        <v>112</v>
      </c>
      <c r="B44" s="317" t="s">
        <v>861</v>
      </c>
      <c r="C44" s="536" t="s">
        <v>2</v>
      </c>
      <c r="D44" s="328" t="s">
        <v>113</v>
      </c>
      <c r="E44" s="338">
        <v>360000</v>
      </c>
      <c r="F44" s="472"/>
      <c r="G44" s="473"/>
      <c r="H44" s="473">
        <v>360000</v>
      </c>
      <c r="I44" s="474"/>
      <c r="J44" s="348"/>
      <c r="K44" s="191"/>
      <c r="L44" s="311">
        <f>E44-K44</f>
        <v>360000</v>
      </c>
      <c r="M44" s="244"/>
      <c r="U44" s="244"/>
    </row>
    <row r="45" spans="1:12" ht="15" customHeight="1">
      <c r="A45" s="264" t="s">
        <v>72</v>
      </c>
      <c r="B45" s="317" t="s">
        <v>861</v>
      </c>
      <c r="C45" s="317" t="s">
        <v>2</v>
      </c>
      <c r="D45" s="326" t="s">
        <v>73</v>
      </c>
      <c r="E45" s="334">
        <v>250000</v>
      </c>
      <c r="F45" s="460">
        <v>45000</v>
      </c>
      <c r="G45" s="276">
        <v>45000</v>
      </c>
      <c r="H45" s="276">
        <v>85000</v>
      </c>
      <c r="I45" s="350">
        <v>75000</v>
      </c>
      <c r="J45" s="344"/>
      <c r="K45" s="1">
        <v>53728.64</v>
      </c>
      <c r="L45" s="181">
        <f t="shared" si="1"/>
        <v>196271.36</v>
      </c>
    </row>
    <row r="46" spans="1:21" s="245" customFormat="1" ht="21" customHeight="1">
      <c r="A46" s="400" t="s">
        <v>17</v>
      </c>
      <c r="B46" s="401"/>
      <c r="C46" s="401"/>
      <c r="D46" s="192" t="s">
        <v>74</v>
      </c>
      <c r="E46" s="336">
        <f>SUM(E47:E72)</f>
        <v>4504006.3</v>
      </c>
      <c r="F46" s="464">
        <f>SUM(F47:F72)</f>
        <v>1197166.3</v>
      </c>
      <c r="G46" s="464">
        <f>SUM(G47:G72)</f>
        <v>1107420</v>
      </c>
      <c r="H46" s="464">
        <f>SUM(H47:H72)</f>
        <v>934900</v>
      </c>
      <c r="I46" s="464">
        <f>SUM(I47:I72)</f>
        <v>1264520</v>
      </c>
      <c r="J46" s="346"/>
      <c r="K46" s="189">
        <f>SUM(K47:K69)</f>
        <v>1459707.9499999997</v>
      </c>
      <c r="L46" s="310">
        <f>E46-K46</f>
        <v>3044298.35</v>
      </c>
      <c r="M46" s="242"/>
      <c r="N46" s="246"/>
      <c r="U46" s="244"/>
    </row>
    <row r="47" spans="1:12" ht="18" customHeight="1">
      <c r="A47" s="264" t="s">
        <v>75</v>
      </c>
      <c r="B47" s="317" t="s">
        <v>861</v>
      </c>
      <c r="C47" s="317" t="s">
        <v>2</v>
      </c>
      <c r="D47" s="326" t="s">
        <v>76</v>
      </c>
      <c r="E47" s="334">
        <v>240000</v>
      </c>
      <c r="F47" s="475"/>
      <c r="G47" s="471">
        <v>120000</v>
      </c>
      <c r="H47" s="471"/>
      <c r="I47" s="469">
        <v>120000</v>
      </c>
      <c r="J47" s="344"/>
      <c r="K47" s="1">
        <v>120000</v>
      </c>
      <c r="L47" s="181">
        <f t="shared" si="1"/>
        <v>120000</v>
      </c>
    </row>
    <row r="48" spans="1:12" ht="15.75" customHeight="1">
      <c r="A48" s="264" t="s">
        <v>77</v>
      </c>
      <c r="B48" s="317" t="s">
        <v>861</v>
      </c>
      <c r="C48" s="317" t="s">
        <v>2</v>
      </c>
      <c r="D48" s="326" t="s">
        <v>78</v>
      </c>
      <c r="E48" s="334">
        <v>645000</v>
      </c>
      <c r="F48" s="470">
        <v>220000</v>
      </c>
      <c r="G48" s="471">
        <v>130000</v>
      </c>
      <c r="H48" s="471">
        <v>150000</v>
      </c>
      <c r="I48" s="469">
        <v>145000</v>
      </c>
      <c r="J48" s="344"/>
      <c r="K48" s="1">
        <v>277680.95</v>
      </c>
      <c r="L48" s="181">
        <f t="shared" si="1"/>
        <v>367319.05</v>
      </c>
    </row>
    <row r="49" spans="1:13" ht="15" customHeight="1">
      <c r="A49" s="264" t="s">
        <v>79</v>
      </c>
      <c r="B49" s="317" t="s">
        <v>861</v>
      </c>
      <c r="C49" s="317" t="s">
        <v>2</v>
      </c>
      <c r="D49" s="326" t="s">
        <v>80</v>
      </c>
      <c r="E49" s="334">
        <v>52000</v>
      </c>
      <c r="F49" s="475">
        <v>13000</v>
      </c>
      <c r="G49" s="471">
        <v>13000</v>
      </c>
      <c r="H49" s="471">
        <v>13000</v>
      </c>
      <c r="I49" s="469">
        <v>13000</v>
      </c>
      <c r="J49" s="211"/>
      <c r="K49" s="1">
        <v>24000</v>
      </c>
      <c r="L49" s="181">
        <f t="shared" si="1"/>
        <v>28000</v>
      </c>
      <c r="M49" s="242"/>
    </row>
    <row r="50" spans="1:12" ht="15" customHeight="1">
      <c r="A50" s="264" t="s">
        <v>70</v>
      </c>
      <c r="B50" s="317" t="s">
        <v>861</v>
      </c>
      <c r="C50" s="317" t="s">
        <v>2</v>
      </c>
      <c r="D50" s="326" t="s">
        <v>81</v>
      </c>
      <c r="E50" s="339">
        <v>119200</v>
      </c>
      <c r="F50" s="475">
        <v>29800</v>
      </c>
      <c r="G50" s="475">
        <v>29800</v>
      </c>
      <c r="H50" s="475">
        <v>29800</v>
      </c>
      <c r="I50" s="475">
        <v>29800</v>
      </c>
      <c r="J50" s="211">
        <v>119200</v>
      </c>
      <c r="K50" s="1"/>
      <c r="L50" s="181">
        <f>E50-K50-J50</f>
        <v>0</v>
      </c>
    </row>
    <row r="51" spans="1:14" ht="15" customHeight="1">
      <c r="A51" s="264" t="s">
        <v>70</v>
      </c>
      <c r="B51" s="317" t="s">
        <v>861</v>
      </c>
      <c r="C51" s="317" t="s">
        <v>2</v>
      </c>
      <c r="D51" s="327" t="s">
        <v>82</v>
      </c>
      <c r="E51" s="340">
        <v>166800</v>
      </c>
      <c r="F51" s="475">
        <v>41700</v>
      </c>
      <c r="G51" s="475">
        <v>41700</v>
      </c>
      <c r="H51" s="475">
        <v>41700</v>
      </c>
      <c r="I51" s="475">
        <v>41700</v>
      </c>
      <c r="J51" s="344"/>
      <c r="K51" s="1">
        <v>86806.45</v>
      </c>
      <c r="L51" s="181">
        <f t="shared" si="1"/>
        <v>79993.55</v>
      </c>
      <c r="M51" s="238"/>
      <c r="N51" s="237"/>
    </row>
    <row r="52" spans="1:14" ht="15" customHeight="1">
      <c r="A52" s="264" t="s">
        <v>70</v>
      </c>
      <c r="B52" s="317" t="s">
        <v>861</v>
      </c>
      <c r="C52" s="317" t="s">
        <v>2</v>
      </c>
      <c r="D52" s="327" t="s">
        <v>83</v>
      </c>
      <c r="E52" s="341">
        <v>254480</v>
      </c>
      <c r="F52" s="475">
        <f>E52/4</f>
        <v>63620</v>
      </c>
      <c r="G52" s="471">
        <f>E52/4</f>
        <v>63620</v>
      </c>
      <c r="H52" s="471">
        <f>E52/4</f>
        <v>63620</v>
      </c>
      <c r="I52" s="471">
        <v>63620</v>
      </c>
      <c r="J52" s="344"/>
      <c r="K52" s="1">
        <v>96000</v>
      </c>
      <c r="L52" s="181">
        <f t="shared" si="1"/>
        <v>158480</v>
      </c>
      <c r="M52" s="238"/>
      <c r="N52" s="237"/>
    </row>
    <row r="53" spans="1:12" ht="15.75" customHeight="1">
      <c r="A53" s="264" t="s">
        <v>84</v>
      </c>
      <c r="B53" s="317" t="s">
        <v>861</v>
      </c>
      <c r="C53" s="317" t="s">
        <v>2</v>
      </c>
      <c r="D53" s="326" t="s">
        <v>85</v>
      </c>
      <c r="E53" s="334">
        <v>135800</v>
      </c>
      <c r="F53" s="475">
        <v>64900</v>
      </c>
      <c r="G53" s="471"/>
      <c r="H53" s="471"/>
      <c r="I53" s="469">
        <v>70900</v>
      </c>
      <c r="J53" s="344"/>
      <c r="K53" s="1">
        <v>96920</v>
      </c>
      <c r="L53" s="181">
        <f t="shared" si="1"/>
        <v>38880</v>
      </c>
    </row>
    <row r="54" spans="1:21" s="246" customFormat="1" ht="15.75" customHeight="1">
      <c r="A54" s="264" t="s">
        <v>86</v>
      </c>
      <c r="B54" s="317" t="s">
        <v>861</v>
      </c>
      <c r="C54" s="317" t="s">
        <v>2</v>
      </c>
      <c r="D54" s="326" t="s">
        <v>856</v>
      </c>
      <c r="E54" s="334">
        <v>92500</v>
      </c>
      <c r="F54" s="475">
        <v>20000</v>
      </c>
      <c r="G54" s="471">
        <v>20000</v>
      </c>
      <c r="H54" s="471">
        <v>20000</v>
      </c>
      <c r="I54" s="469">
        <v>32500</v>
      </c>
      <c r="J54" s="344"/>
      <c r="K54" s="1"/>
      <c r="L54" s="181">
        <f t="shared" si="1"/>
        <v>92500</v>
      </c>
      <c r="M54" s="242"/>
      <c r="U54" s="242"/>
    </row>
    <row r="55" spans="1:21" s="246" customFormat="1" ht="15.75" customHeight="1">
      <c r="A55" s="264" t="s">
        <v>87</v>
      </c>
      <c r="B55" s="317" t="s">
        <v>861</v>
      </c>
      <c r="C55" s="317" t="s">
        <v>2</v>
      </c>
      <c r="D55" s="327" t="s">
        <v>88</v>
      </c>
      <c r="E55" s="337">
        <v>30000</v>
      </c>
      <c r="F55" s="475"/>
      <c r="G55" s="471"/>
      <c r="H55" s="471">
        <v>15000</v>
      </c>
      <c r="I55" s="469">
        <v>15000</v>
      </c>
      <c r="J55" s="344"/>
      <c r="K55" s="1"/>
      <c r="L55" s="181">
        <f t="shared" si="1"/>
        <v>30000</v>
      </c>
      <c r="M55" s="242"/>
      <c r="U55" s="242"/>
    </row>
    <row r="56" spans="1:21" s="246" customFormat="1" ht="15.75" customHeight="1">
      <c r="A56" s="264" t="s">
        <v>87</v>
      </c>
      <c r="B56" s="317" t="s">
        <v>861</v>
      </c>
      <c r="C56" s="317" t="s">
        <v>2</v>
      </c>
      <c r="D56" s="327" t="s">
        <v>89</v>
      </c>
      <c r="E56" s="337">
        <v>40000</v>
      </c>
      <c r="F56" s="475"/>
      <c r="G56" s="471">
        <v>10000</v>
      </c>
      <c r="H56" s="471">
        <v>10000</v>
      </c>
      <c r="I56" s="469">
        <v>20000</v>
      </c>
      <c r="J56" s="344"/>
      <c r="K56" s="1">
        <v>8100</v>
      </c>
      <c r="L56" s="181">
        <f t="shared" si="1"/>
        <v>31900</v>
      </c>
      <c r="M56" s="242"/>
      <c r="U56" s="242"/>
    </row>
    <row r="57" spans="1:21" s="246" customFormat="1" ht="21.75" customHeight="1">
      <c r="A57" s="264" t="s">
        <v>90</v>
      </c>
      <c r="B57" s="317" t="s">
        <v>861</v>
      </c>
      <c r="C57" s="317" t="s">
        <v>2</v>
      </c>
      <c r="D57" s="327" t="s">
        <v>91</v>
      </c>
      <c r="E57" s="337">
        <v>98000</v>
      </c>
      <c r="F57" s="475">
        <f>E57/4</f>
        <v>24500</v>
      </c>
      <c r="G57" s="471">
        <f>E57/4</f>
        <v>24500</v>
      </c>
      <c r="H57" s="471">
        <f>E57/4</f>
        <v>24500</v>
      </c>
      <c r="I57" s="469">
        <f>E57/4</f>
        <v>24500</v>
      </c>
      <c r="J57" s="344"/>
      <c r="K57" s="1">
        <v>49383</v>
      </c>
      <c r="L57" s="181">
        <f t="shared" si="1"/>
        <v>48617</v>
      </c>
      <c r="M57" s="242"/>
      <c r="U57" s="242"/>
    </row>
    <row r="58" spans="1:21" s="246" customFormat="1" ht="30.75" customHeight="1">
      <c r="A58" s="264" t="s">
        <v>87</v>
      </c>
      <c r="B58" s="317" t="s">
        <v>861</v>
      </c>
      <c r="C58" s="317" t="s">
        <v>2</v>
      </c>
      <c r="D58" s="327" t="s">
        <v>92</v>
      </c>
      <c r="E58" s="337">
        <v>372500</v>
      </c>
      <c r="F58" s="475"/>
      <c r="G58" s="471">
        <v>100000</v>
      </c>
      <c r="H58" s="471">
        <v>100000</v>
      </c>
      <c r="I58" s="469">
        <v>172500</v>
      </c>
      <c r="J58" s="344"/>
      <c r="K58" s="1">
        <v>170629.3</v>
      </c>
      <c r="L58" s="181">
        <f t="shared" si="1"/>
        <v>201870.7</v>
      </c>
      <c r="M58" s="242"/>
      <c r="U58" s="242"/>
    </row>
    <row r="59" spans="1:21" s="235" customFormat="1" ht="17.25" customHeight="1">
      <c r="A59" s="264" t="s">
        <v>93</v>
      </c>
      <c r="B59" s="317" t="s">
        <v>861</v>
      </c>
      <c r="C59" s="317" t="s">
        <v>2</v>
      </c>
      <c r="D59" s="326" t="s">
        <v>845</v>
      </c>
      <c r="E59" s="334">
        <v>65000</v>
      </c>
      <c r="F59" s="475">
        <v>65000</v>
      </c>
      <c r="G59" s="471"/>
      <c r="H59" s="471"/>
      <c r="I59" s="469"/>
      <c r="J59" s="344"/>
      <c r="K59" s="1"/>
      <c r="L59" s="181">
        <f t="shared" si="1"/>
        <v>65000</v>
      </c>
      <c r="M59" s="236"/>
      <c r="U59" s="236"/>
    </row>
    <row r="60" spans="1:21" s="235" customFormat="1" ht="17.25" customHeight="1">
      <c r="A60" s="264" t="s">
        <v>94</v>
      </c>
      <c r="B60" s="317" t="s">
        <v>861</v>
      </c>
      <c r="C60" s="317" t="s">
        <v>2</v>
      </c>
      <c r="D60" s="327" t="s">
        <v>95</v>
      </c>
      <c r="E60" s="337">
        <v>90000</v>
      </c>
      <c r="F60" s="475">
        <v>30000</v>
      </c>
      <c r="G60" s="471">
        <v>10000</v>
      </c>
      <c r="H60" s="471">
        <v>10000</v>
      </c>
      <c r="I60" s="469">
        <v>40000</v>
      </c>
      <c r="J60" s="344"/>
      <c r="K60" s="1">
        <v>15048</v>
      </c>
      <c r="L60" s="181">
        <f t="shared" si="1"/>
        <v>74952</v>
      </c>
      <c r="M60" s="236"/>
      <c r="U60" s="236"/>
    </row>
    <row r="61" spans="1:21" s="235" customFormat="1" ht="17.25" customHeight="1">
      <c r="A61" s="264" t="s">
        <v>96</v>
      </c>
      <c r="B61" s="317" t="s">
        <v>861</v>
      </c>
      <c r="C61" s="317" t="s">
        <v>2</v>
      </c>
      <c r="D61" s="327" t="s">
        <v>97</v>
      </c>
      <c r="E61" s="337">
        <v>85000</v>
      </c>
      <c r="F61" s="475">
        <v>25000</v>
      </c>
      <c r="G61" s="471">
        <v>10000</v>
      </c>
      <c r="H61" s="471">
        <v>10000</v>
      </c>
      <c r="I61" s="469">
        <v>40000</v>
      </c>
      <c r="J61" s="344"/>
      <c r="K61" s="1">
        <v>25615.6</v>
      </c>
      <c r="L61" s="181">
        <f t="shared" si="1"/>
        <v>59384.4</v>
      </c>
      <c r="M61" s="236"/>
      <c r="U61" s="236"/>
    </row>
    <row r="62" spans="1:12" ht="15" customHeight="1">
      <c r="A62" s="264" t="s">
        <v>98</v>
      </c>
      <c r="B62" s="317" t="s">
        <v>861</v>
      </c>
      <c r="C62" s="317" t="s">
        <v>2</v>
      </c>
      <c r="D62" s="326" t="s">
        <v>99</v>
      </c>
      <c r="E62" s="334">
        <v>450000</v>
      </c>
      <c r="F62" s="475">
        <v>250000</v>
      </c>
      <c r="G62" s="471"/>
      <c r="H62" s="471">
        <v>200000</v>
      </c>
      <c r="I62" s="469"/>
      <c r="J62" s="344"/>
      <c r="K62" s="1">
        <v>211284.31</v>
      </c>
      <c r="L62" s="181">
        <f t="shared" si="1"/>
        <v>238715.69</v>
      </c>
    </row>
    <row r="63" spans="1:12" ht="15" customHeight="1">
      <c r="A63" s="264" t="s">
        <v>100</v>
      </c>
      <c r="B63" s="317" t="s">
        <v>861</v>
      </c>
      <c r="C63" s="317" t="s">
        <v>2</v>
      </c>
      <c r="D63" s="326" t="s">
        <v>101</v>
      </c>
      <c r="E63" s="334">
        <v>100000</v>
      </c>
      <c r="F63" s="475">
        <v>16000</v>
      </c>
      <c r="G63" s="471">
        <v>25000</v>
      </c>
      <c r="H63" s="471">
        <v>29000</v>
      </c>
      <c r="I63" s="469">
        <v>30000</v>
      </c>
      <c r="J63" s="344"/>
      <c r="K63" s="1">
        <v>13920.66</v>
      </c>
      <c r="L63" s="181">
        <f t="shared" si="1"/>
        <v>86079.34</v>
      </c>
    </row>
    <row r="64" spans="1:12" ht="17.25" customHeight="1">
      <c r="A64" s="264" t="s">
        <v>102</v>
      </c>
      <c r="B64" s="317" t="s">
        <v>861</v>
      </c>
      <c r="C64" s="317" t="s">
        <v>2</v>
      </c>
      <c r="D64" s="326" t="s">
        <v>103</v>
      </c>
      <c r="E64" s="334">
        <v>380000</v>
      </c>
      <c r="F64" s="475">
        <v>10000</v>
      </c>
      <c r="G64" s="471">
        <v>70000</v>
      </c>
      <c r="H64" s="471">
        <v>100000</v>
      </c>
      <c r="I64" s="469">
        <v>200000</v>
      </c>
      <c r="J64" s="344"/>
      <c r="K64" s="1">
        <v>91129.68</v>
      </c>
      <c r="L64" s="181">
        <f t="shared" si="1"/>
        <v>288870.32</v>
      </c>
    </row>
    <row r="65" spans="1:12" ht="30.75" customHeight="1">
      <c r="A65" s="248" t="s">
        <v>104</v>
      </c>
      <c r="B65" s="317" t="s">
        <v>861</v>
      </c>
      <c r="C65" s="317" t="s">
        <v>2</v>
      </c>
      <c r="D65" s="329" t="s">
        <v>105</v>
      </c>
      <c r="E65" s="342">
        <v>39800</v>
      </c>
      <c r="F65" s="476"/>
      <c r="G65" s="477">
        <v>39800</v>
      </c>
      <c r="H65" s="471"/>
      <c r="I65" s="469"/>
      <c r="J65" s="213"/>
      <c r="K65" s="176"/>
      <c r="L65" s="181">
        <f t="shared" si="1"/>
        <v>39800</v>
      </c>
    </row>
    <row r="66" spans="1:21" s="245" customFormat="1" ht="15" customHeight="1">
      <c r="A66" s="264" t="s">
        <v>108</v>
      </c>
      <c r="B66" s="317" t="s">
        <v>861</v>
      </c>
      <c r="C66" s="317" t="s">
        <v>2</v>
      </c>
      <c r="D66" s="326" t="s">
        <v>109</v>
      </c>
      <c r="E66" s="334">
        <v>213000</v>
      </c>
      <c r="F66" s="475">
        <v>213000</v>
      </c>
      <c r="G66" s="471"/>
      <c r="H66" s="471"/>
      <c r="I66" s="469"/>
      <c r="J66" s="344"/>
      <c r="K66" s="1">
        <v>149190</v>
      </c>
      <c r="L66" s="181">
        <f t="shared" si="1"/>
        <v>63810</v>
      </c>
      <c r="M66" s="242"/>
      <c r="N66" s="246"/>
      <c r="U66" s="244"/>
    </row>
    <row r="67" spans="1:21" s="245" customFormat="1" ht="16.5" customHeight="1">
      <c r="A67" s="264" t="s">
        <v>110</v>
      </c>
      <c r="B67" s="317" t="s">
        <v>861</v>
      </c>
      <c r="C67" s="317" t="s">
        <v>2</v>
      </c>
      <c r="D67" s="326" t="s">
        <v>111</v>
      </c>
      <c r="E67" s="334">
        <v>20000</v>
      </c>
      <c r="F67" s="475"/>
      <c r="G67" s="471"/>
      <c r="H67" s="471">
        <v>20000</v>
      </c>
      <c r="I67" s="469"/>
      <c r="J67" s="344"/>
      <c r="K67" s="1"/>
      <c r="L67" s="181">
        <f t="shared" si="1"/>
        <v>20000</v>
      </c>
      <c r="M67" s="242"/>
      <c r="N67" s="246"/>
      <c r="U67" s="244"/>
    </row>
    <row r="68" spans="1:21" s="245" customFormat="1" ht="16.5" customHeight="1">
      <c r="A68" s="264" t="s">
        <v>114</v>
      </c>
      <c r="B68" s="317" t="s">
        <v>861</v>
      </c>
      <c r="C68" s="317" t="s">
        <v>2</v>
      </c>
      <c r="D68" s="326" t="s">
        <v>115</v>
      </c>
      <c r="E68" s="334">
        <v>378000</v>
      </c>
      <c r="F68" s="455"/>
      <c r="G68" s="471">
        <v>378000</v>
      </c>
      <c r="H68" s="471"/>
      <c r="I68" s="469"/>
      <c r="J68" s="344"/>
      <c r="K68" s="1"/>
      <c r="L68" s="181">
        <f t="shared" si="1"/>
        <v>378000</v>
      </c>
      <c r="M68" s="242"/>
      <c r="N68" s="246"/>
      <c r="U68" s="244"/>
    </row>
    <row r="69" spans="1:21" s="245" customFormat="1" ht="16.5" customHeight="1">
      <c r="A69" s="264" t="s">
        <v>116</v>
      </c>
      <c r="B69" s="317" t="s">
        <v>861</v>
      </c>
      <c r="C69" s="317" t="s">
        <v>2</v>
      </c>
      <c r="D69" s="326" t="s">
        <v>117</v>
      </c>
      <c r="E69" s="334">
        <v>93280</v>
      </c>
      <c r="F69" s="478"/>
      <c r="G69" s="471"/>
      <c r="H69" s="471">
        <v>93280</v>
      </c>
      <c r="I69" s="469"/>
      <c r="J69" s="344"/>
      <c r="K69" s="1">
        <v>24000</v>
      </c>
      <c r="L69" s="181">
        <f t="shared" si="1"/>
        <v>69280</v>
      </c>
      <c r="M69" s="242"/>
      <c r="N69" s="246"/>
      <c r="U69" s="244"/>
    </row>
    <row r="70" spans="1:12" ht="31.5" customHeight="1">
      <c r="A70" s="264"/>
      <c r="B70" s="317" t="s">
        <v>861</v>
      </c>
      <c r="C70" s="247" t="s">
        <v>2</v>
      </c>
      <c r="D70" s="330" t="s">
        <v>206</v>
      </c>
      <c r="E70" s="334">
        <v>110646.3</v>
      </c>
      <c r="F70" s="468">
        <v>110646.3</v>
      </c>
      <c r="G70" s="276"/>
      <c r="H70" s="276"/>
      <c r="I70" s="350"/>
      <c r="J70" s="344"/>
      <c r="K70" s="211">
        <v>110646.3</v>
      </c>
      <c r="L70" s="174">
        <f>E70-K70</f>
        <v>0</v>
      </c>
    </row>
    <row r="71" spans="1:21" s="245" customFormat="1" ht="16.5" customHeight="1">
      <c r="A71" s="264" t="s">
        <v>118</v>
      </c>
      <c r="B71" s="317" t="s">
        <v>861</v>
      </c>
      <c r="C71" s="317" t="s">
        <v>2</v>
      </c>
      <c r="D71" s="326" t="s">
        <v>119</v>
      </c>
      <c r="E71" s="334">
        <v>33000</v>
      </c>
      <c r="F71" s="475"/>
      <c r="G71" s="471">
        <v>22000</v>
      </c>
      <c r="H71" s="471">
        <v>5000</v>
      </c>
      <c r="I71" s="469">
        <v>6000</v>
      </c>
      <c r="J71" s="344"/>
      <c r="K71" s="1">
        <v>26577</v>
      </c>
      <c r="L71" s="181">
        <f t="shared" si="1"/>
        <v>6423</v>
      </c>
      <c r="M71" s="242">
        <v>-22000</v>
      </c>
      <c r="N71" s="246"/>
      <c r="U71" s="244"/>
    </row>
    <row r="72" spans="1:12" ht="22.5" customHeight="1" thickBot="1">
      <c r="A72" s="248" t="s">
        <v>120</v>
      </c>
      <c r="B72" s="317" t="s">
        <v>861</v>
      </c>
      <c r="C72" s="317" t="s">
        <v>2</v>
      </c>
      <c r="D72" s="329" t="s">
        <v>121</v>
      </c>
      <c r="E72" s="342">
        <f>F72+G72+H72+I72</f>
        <v>200000</v>
      </c>
      <c r="F72" s="479">
        <v>0</v>
      </c>
      <c r="G72" s="477">
        <v>0</v>
      </c>
      <c r="H72" s="477">
        <v>0</v>
      </c>
      <c r="I72" s="480">
        <v>200000</v>
      </c>
      <c r="J72" s="349"/>
      <c r="K72" s="176"/>
      <c r="L72" s="181">
        <f aca="true" t="shared" si="8" ref="L72:L125">E72-K72</f>
        <v>200000</v>
      </c>
    </row>
    <row r="73" spans="1:12" ht="21.75" customHeight="1" thickBot="1">
      <c r="A73" s="403"/>
      <c r="B73" s="404"/>
      <c r="C73" s="405"/>
      <c r="D73" s="331" t="s">
        <v>122</v>
      </c>
      <c r="E73" s="204">
        <f aca="true" t="shared" si="9" ref="E73:L73">E46+E28+E19+E11+E7</f>
        <v>32230960</v>
      </c>
      <c r="F73" s="482">
        <f t="shared" si="9"/>
        <v>7826905.3</v>
      </c>
      <c r="G73" s="295">
        <f t="shared" si="9"/>
        <v>8122414</v>
      </c>
      <c r="H73" s="295">
        <f t="shared" si="9"/>
        <v>8248074</v>
      </c>
      <c r="I73" s="483">
        <f t="shared" si="9"/>
        <v>8033566.7</v>
      </c>
      <c r="J73" s="215">
        <f t="shared" si="9"/>
        <v>136207.95</v>
      </c>
      <c r="K73" s="193">
        <f t="shared" si="9"/>
        <v>15284564.88</v>
      </c>
      <c r="L73" s="312">
        <f t="shared" si="9"/>
        <v>16810898.77</v>
      </c>
    </row>
    <row r="74" spans="1:12" ht="12" customHeight="1">
      <c r="A74" s="983"/>
      <c r="B74" s="983"/>
      <c r="C74" s="983"/>
      <c r="D74" s="983"/>
      <c r="E74" s="983"/>
      <c r="F74" s="983"/>
      <c r="G74" s="983"/>
      <c r="H74" s="983"/>
      <c r="I74" s="983"/>
      <c r="J74" s="277"/>
      <c r="K74" s="187"/>
      <c r="L74" s="194"/>
    </row>
    <row r="75" spans="1:16" ht="25.5" customHeight="1">
      <c r="A75" s="983"/>
      <c r="B75" s="983"/>
      <c r="C75" s="983"/>
      <c r="D75" s="983"/>
      <c r="E75" s="983"/>
      <c r="F75" s="983"/>
      <c r="G75" s="983"/>
      <c r="H75" s="983"/>
      <c r="I75" s="983"/>
      <c r="J75" s="277"/>
      <c r="K75" s="187"/>
      <c r="L75" s="194"/>
      <c r="N75" s="236"/>
      <c r="P75" s="238"/>
    </row>
    <row r="76" spans="1:12" ht="1.5" customHeight="1" thickBot="1">
      <c r="A76" s="984"/>
      <c r="B76" s="984"/>
      <c r="C76" s="984"/>
      <c r="D76" s="984"/>
      <c r="E76" s="984"/>
      <c r="F76" s="984"/>
      <c r="G76" s="984"/>
      <c r="H76" s="984"/>
      <c r="I76" s="984"/>
      <c r="J76" s="277"/>
      <c r="L76" s="195"/>
    </row>
    <row r="77" spans="1:12" ht="43.5" customHeight="1" thickBot="1">
      <c r="A77" s="406" t="s">
        <v>123</v>
      </c>
      <c r="B77" s="407"/>
      <c r="C77" s="408"/>
      <c r="D77" s="351" t="s">
        <v>124</v>
      </c>
      <c r="E77" s="287" t="s">
        <v>4</v>
      </c>
      <c r="F77" s="353" t="s">
        <v>5</v>
      </c>
      <c r="G77" s="279" t="s">
        <v>6</v>
      </c>
      <c r="H77" s="279" t="s">
        <v>7</v>
      </c>
      <c r="I77" s="280" t="s">
        <v>8</v>
      </c>
      <c r="J77" s="281"/>
      <c r="K77" s="282"/>
      <c r="L77" s="196"/>
    </row>
    <row r="78" spans="1:12" ht="16.5" customHeight="1">
      <c r="A78" s="409" t="s">
        <v>857</v>
      </c>
      <c r="B78" s="410" t="s">
        <v>860</v>
      </c>
      <c r="C78" s="319" t="s">
        <v>123</v>
      </c>
      <c r="D78" s="352" t="s">
        <v>126</v>
      </c>
      <c r="E78" s="217">
        <v>2280000</v>
      </c>
      <c r="F78" s="484"/>
      <c r="G78" s="485"/>
      <c r="H78" s="485">
        <v>2280000</v>
      </c>
      <c r="I78" s="486"/>
      <c r="J78" s="198"/>
      <c r="K78" s="199">
        <v>1174540</v>
      </c>
      <c r="L78" s="181">
        <f t="shared" si="8"/>
        <v>1105460</v>
      </c>
    </row>
    <row r="79" spans="1:19" ht="16.5" customHeight="1">
      <c r="A79" s="264" t="s">
        <v>127</v>
      </c>
      <c r="B79" s="317" t="s">
        <v>861</v>
      </c>
      <c r="C79" s="247" t="s">
        <v>123</v>
      </c>
      <c r="D79" s="326" t="s">
        <v>128</v>
      </c>
      <c r="E79" s="334">
        <v>60000</v>
      </c>
      <c r="F79" s="475"/>
      <c r="G79" s="471"/>
      <c r="H79" s="471">
        <v>60000</v>
      </c>
      <c r="I79" s="469"/>
      <c r="J79" s="200"/>
      <c r="K79" s="201"/>
      <c r="L79" s="174">
        <f t="shared" si="8"/>
        <v>60000</v>
      </c>
      <c r="S79" s="238"/>
    </row>
    <row r="80" spans="1:12" ht="15.75" customHeight="1">
      <c r="A80" s="264" t="s">
        <v>129</v>
      </c>
      <c r="B80" s="317" t="s">
        <v>861</v>
      </c>
      <c r="C80" s="247" t="s">
        <v>123</v>
      </c>
      <c r="D80" s="326" t="s">
        <v>130</v>
      </c>
      <c r="E80" s="334">
        <v>50000</v>
      </c>
      <c r="F80" s="475"/>
      <c r="G80" s="471">
        <v>20000</v>
      </c>
      <c r="H80" s="471"/>
      <c r="I80" s="469">
        <v>30000</v>
      </c>
      <c r="J80" s="200"/>
      <c r="K80" s="201"/>
      <c r="L80" s="174">
        <f t="shared" si="8"/>
        <v>50000</v>
      </c>
    </row>
    <row r="81" spans="1:12" ht="15">
      <c r="A81" s="264" t="s">
        <v>131</v>
      </c>
      <c r="B81" s="317" t="s">
        <v>861</v>
      </c>
      <c r="C81" s="247" t="s">
        <v>123</v>
      </c>
      <c r="D81" s="326" t="s">
        <v>132</v>
      </c>
      <c r="E81" s="334">
        <v>40000</v>
      </c>
      <c r="F81" s="475"/>
      <c r="G81" s="471">
        <v>15000</v>
      </c>
      <c r="H81" s="471"/>
      <c r="I81" s="469">
        <v>25000</v>
      </c>
      <c r="J81" s="200"/>
      <c r="K81" s="201"/>
      <c r="L81" s="174">
        <f t="shared" si="8"/>
        <v>40000</v>
      </c>
    </row>
    <row r="82" spans="1:21" s="245" customFormat="1" ht="15">
      <c r="A82" s="264" t="s">
        <v>133</v>
      </c>
      <c r="B82" s="317" t="s">
        <v>861</v>
      </c>
      <c r="C82" s="247" t="s">
        <v>123</v>
      </c>
      <c r="D82" s="326" t="s">
        <v>134</v>
      </c>
      <c r="E82" s="334">
        <v>500000</v>
      </c>
      <c r="F82" s="475"/>
      <c r="G82" s="471">
        <v>500000</v>
      </c>
      <c r="H82" s="471"/>
      <c r="I82" s="469"/>
      <c r="J82" s="200"/>
      <c r="K82" s="201"/>
      <c r="L82" s="174">
        <f t="shared" si="8"/>
        <v>500000</v>
      </c>
      <c r="M82" s="242"/>
      <c r="N82" s="246"/>
      <c r="U82" s="244"/>
    </row>
    <row r="83" spans="1:21" s="245" customFormat="1" ht="15">
      <c r="A83" s="264" t="s">
        <v>131</v>
      </c>
      <c r="B83" s="317" t="s">
        <v>861</v>
      </c>
      <c r="C83" s="247" t="s">
        <v>123</v>
      </c>
      <c r="D83" s="326" t="s">
        <v>135</v>
      </c>
      <c r="E83" s="334">
        <v>100000</v>
      </c>
      <c r="F83" s="475"/>
      <c r="G83" s="471"/>
      <c r="H83" s="471">
        <v>50000</v>
      </c>
      <c r="I83" s="469">
        <v>50000</v>
      </c>
      <c r="J83" s="200"/>
      <c r="K83" s="201"/>
      <c r="L83" s="174">
        <f t="shared" si="8"/>
        <v>100000</v>
      </c>
      <c r="M83" s="242"/>
      <c r="N83" s="246"/>
      <c r="U83" s="244"/>
    </row>
    <row r="84" spans="1:21" s="245" customFormat="1" ht="15">
      <c r="A84" s="264" t="s">
        <v>857</v>
      </c>
      <c r="B84" s="317" t="s">
        <v>860</v>
      </c>
      <c r="C84" s="247" t="s">
        <v>123</v>
      </c>
      <c r="D84" s="326" t="s">
        <v>136</v>
      </c>
      <c r="E84" s="334">
        <v>100000</v>
      </c>
      <c r="F84" s="475"/>
      <c r="G84" s="471"/>
      <c r="H84" s="471">
        <v>100000</v>
      </c>
      <c r="I84" s="469"/>
      <c r="J84" s="200"/>
      <c r="K84" s="201"/>
      <c r="L84" s="174">
        <f t="shared" si="8"/>
        <v>100000</v>
      </c>
      <c r="M84" s="242"/>
      <c r="N84" s="246"/>
      <c r="U84" s="244"/>
    </row>
    <row r="85" spans="1:21" s="245" customFormat="1" ht="30">
      <c r="A85" s="264" t="s">
        <v>137</v>
      </c>
      <c r="B85" s="317" t="s">
        <v>861</v>
      </c>
      <c r="C85" s="247" t="s">
        <v>123</v>
      </c>
      <c r="D85" s="326" t="s">
        <v>138</v>
      </c>
      <c r="E85" s="334">
        <v>30000</v>
      </c>
      <c r="F85" s="475"/>
      <c r="G85" s="471"/>
      <c r="H85" s="471">
        <v>30000</v>
      </c>
      <c r="I85" s="469"/>
      <c r="J85" s="200"/>
      <c r="K85" s="201"/>
      <c r="L85" s="174">
        <f t="shared" si="8"/>
        <v>30000</v>
      </c>
      <c r="M85" s="242"/>
      <c r="N85" s="246"/>
      <c r="U85" s="244"/>
    </row>
    <row r="86" spans="1:21" s="245" customFormat="1" ht="33" customHeight="1" thickBot="1">
      <c r="A86" s="248" t="s">
        <v>104</v>
      </c>
      <c r="B86" s="411" t="s">
        <v>861</v>
      </c>
      <c r="C86" s="320" t="s">
        <v>123</v>
      </c>
      <c r="D86" s="329" t="s">
        <v>139</v>
      </c>
      <c r="E86" s="342">
        <v>700000</v>
      </c>
      <c r="F86" s="479"/>
      <c r="G86" s="477"/>
      <c r="H86" s="477">
        <v>700000</v>
      </c>
      <c r="I86" s="480"/>
      <c r="J86" s="202"/>
      <c r="K86" s="203"/>
      <c r="L86" s="177">
        <f t="shared" si="8"/>
        <v>700000</v>
      </c>
      <c r="M86" s="242"/>
      <c r="N86" s="246"/>
      <c r="O86" s="244"/>
      <c r="U86" s="244"/>
    </row>
    <row r="87" spans="1:21" s="245" customFormat="1" ht="19.5" customHeight="1" thickBot="1">
      <c r="A87" s="403"/>
      <c r="B87" s="404"/>
      <c r="C87" s="404"/>
      <c r="D87" s="331" t="s">
        <v>140</v>
      </c>
      <c r="E87" s="204">
        <f aca="true" t="shared" si="10" ref="E87:K87">SUM(E78:E86)</f>
        <v>3860000</v>
      </c>
      <c r="F87" s="482">
        <f t="shared" si="10"/>
        <v>0</v>
      </c>
      <c r="G87" s="295">
        <f t="shared" si="10"/>
        <v>535000</v>
      </c>
      <c r="H87" s="487">
        <f t="shared" si="10"/>
        <v>3220000</v>
      </c>
      <c r="I87" s="481">
        <f t="shared" si="10"/>
        <v>105000</v>
      </c>
      <c r="J87" s="205"/>
      <c r="K87" s="206">
        <f t="shared" si="10"/>
        <v>1174540</v>
      </c>
      <c r="L87" s="207">
        <f t="shared" si="8"/>
        <v>2685460</v>
      </c>
      <c r="M87" s="242"/>
      <c r="N87" s="246"/>
      <c r="U87" s="244"/>
    </row>
    <row r="88" spans="1:21" s="245" customFormat="1" ht="19.5" customHeight="1">
      <c r="A88" s="412"/>
      <c r="B88" s="412"/>
      <c r="C88" s="412"/>
      <c r="D88" s="179"/>
      <c r="E88" s="180"/>
      <c r="F88" s="488"/>
      <c r="G88" s="488"/>
      <c r="H88" s="488"/>
      <c r="I88" s="488"/>
      <c r="J88" s="208"/>
      <c r="K88" s="183"/>
      <c r="L88" s="194"/>
      <c r="M88" s="242"/>
      <c r="N88" s="246"/>
      <c r="O88" s="244"/>
      <c r="U88" s="244"/>
    </row>
    <row r="89" spans="1:21" s="245" customFormat="1" ht="19.5" customHeight="1">
      <c r="A89" s="412"/>
      <c r="B89" s="412"/>
      <c r="C89" s="412"/>
      <c r="D89" s="179"/>
      <c r="E89" s="180"/>
      <c r="F89" s="488"/>
      <c r="G89" s="488"/>
      <c r="H89" s="488"/>
      <c r="I89" s="488"/>
      <c r="J89" s="208"/>
      <c r="K89" s="183"/>
      <c r="L89" s="194"/>
      <c r="M89" s="242"/>
      <c r="N89" s="246"/>
      <c r="U89" s="244"/>
    </row>
    <row r="90" spans="1:15" ht="15">
      <c r="A90" s="983"/>
      <c r="B90" s="983"/>
      <c r="C90" s="985"/>
      <c r="D90" s="985"/>
      <c r="E90" s="985"/>
      <c r="F90" s="985"/>
      <c r="G90" s="985"/>
      <c r="H90" s="985"/>
      <c r="I90" s="985"/>
      <c r="J90" s="283"/>
      <c r="K90" s="187"/>
      <c r="L90" s="194"/>
      <c r="O90" s="238"/>
    </row>
    <row r="91" spans="1:12" ht="15.75" thickBot="1">
      <c r="A91" s="986"/>
      <c r="B91" s="986"/>
      <c r="C91" s="986"/>
      <c r="D91" s="986"/>
      <c r="E91" s="986"/>
      <c r="F91" s="986"/>
      <c r="G91" s="986"/>
      <c r="H91" s="986"/>
      <c r="I91" s="986"/>
      <c r="J91" s="284"/>
      <c r="K91" s="187"/>
      <c r="L91" s="194"/>
    </row>
    <row r="92" spans="1:16" ht="42" customHeight="1" thickBot="1">
      <c r="A92" s="249" t="s">
        <v>2</v>
      </c>
      <c r="B92" s="274"/>
      <c r="C92" s="250"/>
      <c r="D92" s="354" t="s">
        <v>141</v>
      </c>
      <c r="E92" s="358" t="s">
        <v>4</v>
      </c>
      <c r="F92" s="357" t="s">
        <v>5</v>
      </c>
      <c r="G92" s="285" t="s">
        <v>6</v>
      </c>
      <c r="H92" s="285" t="s">
        <v>7</v>
      </c>
      <c r="I92" s="373" t="s">
        <v>8</v>
      </c>
      <c r="J92" s="286"/>
      <c r="K92" s="278"/>
      <c r="L92" s="196"/>
      <c r="P92" s="238"/>
    </row>
    <row r="93" spans="1:15" ht="15">
      <c r="A93" s="409" t="s">
        <v>142</v>
      </c>
      <c r="B93" s="410" t="s">
        <v>860</v>
      </c>
      <c r="C93" s="319" t="s">
        <v>2</v>
      </c>
      <c r="D93" s="355" t="s">
        <v>143</v>
      </c>
      <c r="E93" s="359">
        <v>500000</v>
      </c>
      <c r="F93" s="484"/>
      <c r="G93" s="485">
        <v>500000</v>
      </c>
      <c r="H93" s="485"/>
      <c r="I93" s="486"/>
      <c r="J93" s="209"/>
      <c r="K93" s="197">
        <v>498120</v>
      </c>
      <c r="L93" s="181">
        <f t="shared" si="8"/>
        <v>1880</v>
      </c>
      <c r="O93" s="238"/>
    </row>
    <row r="94" spans="1:12" ht="17.25" customHeight="1">
      <c r="A94" s="264" t="s">
        <v>144</v>
      </c>
      <c r="B94" s="317" t="s">
        <v>860</v>
      </c>
      <c r="C94" s="247" t="s">
        <v>2</v>
      </c>
      <c r="D94" s="326" t="s">
        <v>145</v>
      </c>
      <c r="E94" s="334">
        <v>50000</v>
      </c>
      <c r="F94" s="475"/>
      <c r="G94" s="471">
        <v>50000</v>
      </c>
      <c r="H94" s="471"/>
      <c r="I94" s="469"/>
      <c r="J94" s="210"/>
      <c r="K94" s="211">
        <v>49940</v>
      </c>
      <c r="L94" s="174">
        <f t="shared" si="8"/>
        <v>60</v>
      </c>
    </row>
    <row r="95" spans="1:12" ht="15.75" customHeight="1">
      <c r="A95" s="264" t="s">
        <v>146</v>
      </c>
      <c r="B95" s="317" t="s">
        <v>861</v>
      </c>
      <c r="C95" s="247" t="s">
        <v>2</v>
      </c>
      <c r="D95" s="326" t="s">
        <v>147</v>
      </c>
      <c r="E95" s="334">
        <v>415000</v>
      </c>
      <c r="F95" s="475"/>
      <c r="G95" s="471">
        <v>415000</v>
      </c>
      <c r="H95" s="471"/>
      <c r="I95" s="469"/>
      <c r="J95" s="210"/>
      <c r="K95" s="211">
        <v>415000</v>
      </c>
      <c r="L95" s="174">
        <f t="shared" si="8"/>
        <v>0</v>
      </c>
    </row>
    <row r="96" spans="1:12" ht="15.75" customHeight="1">
      <c r="A96" s="264" t="s">
        <v>148</v>
      </c>
      <c r="B96" s="317" t="s">
        <v>861</v>
      </c>
      <c r="C96" s="247" t="s">
        <v>2</v>
      </c>
      <c r="D96" s="326" t="s">
        <v>149</v>
      </c>
      <c r="E96" s="219">
        <v>45000</v>
      </c>
      <c r="F96" s="475"/>
      <c r="G96" s="471"/>
      <c r="H96" s="471">
        <v>45000</v>
      </c>
      <c r="I96" s="469"/>
      <c r="J96" s="210"/>
      <c r="K96" s="211">
        <v>44988</v>
      </c>
      <c r="L96" s="174">
        <f t="shared" si="8"/>
        <v>12</v>
      </c>
    </row>
    <row r="97" spans="1:12" ht="15.75" customHeight="1">
      <c r="A97" s="264" t="s">
        <v>150</v>
      </c>
      <c r="B97" s="317" t="s">
        <v>861</v>
      </c>
      <c r="C97" s="247" t="s">
        <v>2</v>
      </c>
      <c r="D97" s="326" t="s">
        <v>151</v>
      </c>
      <c r="E97" s="219">
        <v>100000</v>
      </c>
      <c r="F97" s="475"/>
      <c r="G97" s="471"/>
      <c r="H97" s="471">
        <v>100000</v>
      </c>
      <c r="I97" s="469"/>
      <c r="J97" s="210"/>
      <c r="K97" s="211">
        <v>97703.18</v>
      </c>
      <c r="L97" s="174">
        <f t="shared" si="8"/>
        <v>2296.820000000007</v>
      </c>
    </row>
    <row r="98" spans="1:14" ht="15.75" customHeight="1">
      <c r="A98" s="264" t="s">
        <v>129</v>
      </c>
      <c r="B98" s="317" t="s">
        <v>861</v>
      </c>
      <c r="C98" s="247" t="s">
        <v>2</v>
      </c>
      <c r="D98" s="326" t="s">
        <v>152</v>
      </c>
      <c r="E98" s="219">
        <v>30000</v>
      </c>
      <c r="F98" s="475"/>
      <c r="G98" s="471"/>
      <c r="H98" s="471">
        <v>30000</v>
      </c>
      <c r="I98" s="469"/>
      <c r="J98" s="210"/>
      <c r="K98" s="211"/>
      <c r="L98" s="174">
        <f t="shared" si="8"/>
        <v>30000</v>
      </c>
      <c r="N98" s="236"/>
    </row>
    <row r="99" spans="1:12" ht="15.75" customHeight="1">
      <c r="A99" s="264" t="s">
        <v>131</v>
      </c>
      <c r="B99" s="317" t="s">
        <v>861</v>
      </c>
      <c r="C99" s="247" t="s">
        <v>2</v>
      </c>
      <c r="D99" s="326" t="s">
        <v>153</v>
      </c>
      <c r="E99" s="219">
        <v>50000</v>
      </c>
      <c r="F99" s="475"/>
      <c r="G99" s="471"/>
      <c r="H99" s="471">
        <v>50000</v>
      </c>
      <c r="I99" s="469"/>
      <c r="J99" s="210"/>
      <c r="K99" s="211"/>
      <c r="L99" s="174">
        <f t="shared" si="8"/>
        <v>50000</v>
      </c>
    </row>
    <row r="100" spans="1:14" ht="15.75" customHeight="1">
      <c r="A100" s="264" t="s">
        <v>150</v>
      </c>
      <c r="B100" s="317" t="s">
        <v>861</v>
      </c>
      <c r="C100" s="247" t="s">
        <v>2</v>
      </c>
      <c r="D100" s="326" t="s">
        <v>154</v>
      </c>
      <c r="E100" s="219">
        <v>120000</v>
      </c>
      <c r="F100" s="475"/>
      <c r="G100" s="471"/>
      <c r="H100" s="471">
        <v>60000</v>
      </c>
      <c r="I100" s="469">
        <v>60000</v>
      </c>
      <c r="J100" s="210"/>
      <c r="K100" s="211"/>
      <c r="L100" s="174">
        <f t="shared" si="8"/>
        <v>120000</v>
      </c>
      <c r="N100" s="236"/>
    </row>
    <row r="101" spans="1:12" ht="15.75" customHeight="1">
      <c r="A101" s="264" t="s">
        <v>120</v>
      </c>
      <c r="B101" s="317" t="s">
        <v>861</v>
      </c>
      <c r="C101" s="247" t="s">
        <v>2</v>
      </c>
      <c r="D101" s="326" t="s">
        <v>155</v>
      </c>
      <c r="E101" s="219">
        <v>26040</v>
      </c>
      <c r="F101" s="475"/>
      <c r="G101" s="471"/>
      <c r="H101" s="471">
        <v>26040</v>
      </c>
      <c r="I101" s="469"/>
      <c r="J101" s="210"/>
      <c r="K101" s="211"/>
      <c r="L101" s="174">
        <f t="shared" si="8"/>
        <v>26040</v>
      </c>
    </row>
    <row r="102" spans="1:14" ht="15.75" customHeight="1">
      <c r="A102" s="248" t="s">
        <v>87</v>
      </c>
      <c r="B102" s="317" t="s">
        <v>861</v>
      </c>
      <c r="C102" s="247" t="s">
        <v>2</v>
      </c>
      <c r="D102" s="329" t="s">
        <v>846</v>
      </c>
      <c r="E102" s="221">
        <v>210646.3</v>
      </c>
      <c r="F102" s="479"/>
      <c r="G102" s="477"/>
      <c r="H102" s="490">
        <v>110646.3</v>
      </c>
      <c r="I102" s="480">
        <v>100000</v>
      </c>
      <c r="J102" s="212"/>
      <c r="K102" s="213"/>
      <c r="L102" s="177">
        <f t="shared" si="8"/>
        <v>210646.3</v>
      </c>
      <c r="N102" s="236"/>
    </row>
    <row r="103" spans="1:12" ht="15.75" customHeight="1" thickBot="1">
      <c r="A103" s="248" t="s">
        <v>156</v>
      </c>
      <c r="B103" s="411" t="s">
        <v>860</v>
      </c>
      <c r="C103" s="320" t="s">
        <v>2</v>
      </c>
      <c r="D103" s="329" t="s">
        <v>157</v>
      </c>
      <c r="E103" s="221">
        <v>250000</v>
      </c>
      <c r="F103" s="479"/>
      <c r="G103" s="477"/>
      <c r="H103" s="477">
        <v>250000</v>
      </c>
      <c r="I103" s="480"/>
      <c r="J103" s="212"/>
      <c r="K103" s="213"/>
      <c r="L103" s="177">
        <f t="shared" si="8"/>
        <v>250000</v>
      </c>
    </row>
    <row r="104" spans="1:14" ht="24" customHeight="1" thickBot="1">
      <c r="A104" s="413"/>
      <c r="B104" s="414"/>
      <c r="C104" s="414"/>
      <c r="D104" s="356" t="s">
        <v>158</v>
      </c>
      <c r="E104" s="204">
        <f>SUM(E93:E103)</f>
        <v>1796686.3</v>
      </c>
      <c r="F104" s="482">
        <f aca="true" t="shared" si="11" ref="F104:K104">SUM(F93:F103)</f>
        <v>0</v>
      </c>
      <c r="G104" s="295">
        <f t="shared" si="11"/>
        <v>965000</v>
      </c>
      <c r="H104" s="295">
        <f t="shared" si="11"/>
        <v>671686.3</v>
      </c>
      <c r="I104" s="483">
        <f t="shared" si="11"/>
        <v>160000</v>
      </c>
      <c r="J104" s="214"/>
      <c r="K104" s="215">
        <f t="shared" si="11"/>
        <v>1105751.18</v>
      </c>
      <c r="L104" s="207">
        <f t="shared" si="8"/>
        <v>690935.1200000001</v>
      </c>
      <c r="N104" s="236"/>
    </row>
    <row r="105" spans="1:12" ht="13.5" customHeight="1">
      <c r="A105" s="990"/>
      <c r="B105" s="990"/>
      <c r="C105" s="991"/>
      <c r="D105" s="991"/>
      <c r="E105" s="991"/>
      <c r="F105" s="991"/>
      <c r="G105" s="991"/>
      <c r="H105" s="991"/>
      <c r="I105" s="991"/>
      <c r="J105" s="284"/>
      <c r="K105" s="187"/>
      <c r="L105" s="194"/>
    </row>
    <row r="106" spans="1:12" ht="13.5" customHeight="1">
      <c r="A106" s="985"/>
      <c r="B106" s="985"/>
      <c r="C106" s="985"/>
      <c r="D106" s="985"/>
      <c r="E106" s="985"/>
      <c r="F106" s="985"/>
      <c r="G106" s="985"/>
      <c r="H106" s="985"/>
      <c r="I106" s="985"/>
      <c r="J106" s="283"/>
      <c r="K106" s="187"/>
      <c r="L106" s="194"/>
    </row>
    <row r="107" spans="1:13" ht="30" customHeight="1" thickBot="1">
      <c r="A107" s="986"/>
      <c r="B107" s="986"/>
      <c r="C107" s="986"/>
      <c r="D107" s="986"/>
      <c r="E107" s="986"/>
      <c r="F107" s="986"/>
      <c r="G107" s="986"/>
      <c r="H107" s="986"/>
      <c r="I107" s="986"/>
      <c r="J107" s="284"/>
      <c r="K107" s="187"/>
      <c r="L107" s="194"/>
      <c r="M107" s="175"/>
    </row>
    <row r="108" spans="1:12" ht="43.5" customHeight="1" thickBot="1">
      <c r="A108" s="249" t="s">
        <v>159</v>
      </c>
      <c r="B108" s="274"/>
      <c r="C108" s="250"/>
      <c r="D108" s="360" t="s">
        <v>160</v>
      </c>
      <c r="E108" s="358" t="s">
        <v>4</v>
      </c>
      <c r="F108" s="357" t="s">
        <v>5</v>
      </c>
      <c r="G108" s="285" t="s">
        <v>6</v>
      </c>
      <c r="H108" s="285" t="s">
        <v>7</v>
      </c>
      <c r="I108" s="373" t="s">
        <v>8</v>
      </c>
      <c r="J108" s="299"/>
      <c r="K108" s="287"/>
      <c r="L108" s="216"/>
    </row>
    <row r="109" spans="1:12" ht="24" customHeight="1">
      <c r="A109" s="409" t="s">
        <v>161</v>
      </c>
      <c r="B109" s="410" t="s">
        <v>860</v>
      </c>
      <c r="C109" s="415" t="s">
        <v>159</v>
      </c>
      <c r="D109" s="352" t="s">
        <v>162</v>
      </c>
      <c r="E109" s="359">
        <v>300000</v>
      </c>
      <c r="F109" s="484"/>
      <c r="G109" s="485">
        <v>300000</v>
      </c>
      <c r="H109" s="485"/>
      <c r="I109" s="486"/>
      <c r="J109" s="198"/>
      <c r="K109" s="217">
        <v>300000</v>
      </c>
      <c r="L109" s="218">
        <f t="shared" si="8"/>
        <v>0</v>
      </c>
    </row>
    <row r="110" spans="1:12" ht="24" customHeight="1">
      <c r="A110" s="264" t="s">
        <v>163</v>
      </c>
      <c r="B110" s="317" t="s">
        <v>861</v>
      </c>
      <c r="C110" s="251" t="s">
        <v>159</v>
      </c>
      <c r="D110" s="326" t="s">
        <v>164</v>
      </c>
      <c r="E110" s="342">
        <v>300000</v>
      </c>
      <c r="F110" s="479"/>
      <c r="G110" s="477"/>
      <c r="H110" s="477"/>
      <c r="I110" s="480">
        <v>300000</v>
      </c>
      <c r="J110" s="200"/>
      <c r="K110" s="219"/>
      <c r="L110" s="220">
        <f t="shared" si="8"/>
        <v>300000</v>
      </c>
    </row>
    <row r="111" spans="1:12" ht="30" customHeight="1">
      <c r="A111" s="264" t="s">
        <v>165</v>
      </c>
      <c r="B111" s="317" t="s">
        <v>860</v>
      </c>
      <c r="C111" s="251" t="s">
        <v>159</v>
      </c>
      <c r="D111" s="326" t="s">
        <v>166</v>
      </c>
      <c r="E111" s="342">
        <v>247000</v>
      </c>
      <c r="F111" s="479"/>
      <c r="G111" s="471"/>
      <c r="H111" s="471"/>
      <c r="I111" s="469">
        <v>247000</v>
      </c>
      <c r="J111" s="200"/>
      <c r="K111" s="219"/>
      <c r="L111" s="220">
        <f t="shared" si="8"/>
        <v>247000</v>
      </c>
    </row>
    <row r="112" spans="1:12" ht="24" customHeight="1" thickBot="1">
      <c r="A112" s="416" t="s">
        <v>167</v>
      </c>
      <c r="B112" s="416" t="s">
        <v>861</v>
      </c>
      <c r="C112" s="417" t="s">
        <v>159</v>
      </c>
      <c r="D112" s="361" t="s">
        <v>168</v>
      </c>
      <c r="E112" s="342">
        <v>135000</v>
      </c>
      <c r="F112" s="479"/>
      <c r="G112" s="477"/>
      <c r="H112" s="477">
        <v>50000</v>
      </c>
      <c r="I112" s="480">
        <v>85000</v>
      </c>
      <c r="J112" s="202"/>
      <c r="K112" s="221"/>
      <c r="L112" s="222">
        <f t="shared" si="8"/>
        <v>135000</v>
      </c>
    </row>
    <row r="113" spans="1:12" ht="21.75" customHeight="1" thickBot="1">
      <c r="A113" s="403"/>
      <c r="B113" s="404"/>
      <c r="C113" s="404"/>
      <c r="D113" s="331" t="s">
        <v>169</v>
      </c>
      <c r="E113" s="204">
        <f aca="true" t="shared" si="12" ref="E113:K113">SUM(E109:E112)</f>
        <v>982000</v>
      </c>
      <c r="F113" s="482">
        <f t="shared" si="12"/>
        <v>0</v>
      </c>
      <c r="G113" s="295">
        <f t="shared" si="12"/>
        <v>300000</v>
      </c>
      <c r="H113" s="295">
        <f t="shared" si="12"/>
        <v>50000</v>
      </c>
      <c r="I113" s="483">
        <f t="shared" si="12"/>
        <v>632000</v>
      </c>
      <c r="J113" s="205"/>
      <c r="K113" s="204">
        <f t="shared" si="12"/>
        <v>300000</v>
      </c>
      <c r="L113" s="223">
        <f t="shared" si="8"/>
        <v>682000</v>
      </c>
    </row>
    <row r="114" spans="1:21" s="253" customFormat="1" ht="13.5" customHeight="1">
      <c r="A114" s="438"/>
      <c r="B114" s="438"/>
      <c r="C114" s="438"/>
      <c r="D114" s="321"/>
      <c r="E114" s="321"/>
      <c r="F114" s="491"/>
      <c r="G114" s="491"/>
      <c r="H114" s="491"/>
      <c r="I114" s="491"/>
      <c r="J114" s="277"/>
      <c r="K114" s="187"/>
      <c r="L114" s="194"/>
      <c r="M114" s="175"/>
      <c r="N114" s="178"/>
      <c r="U114" s="254"/>
    </row>
    <row r="115" spans="1:21" s="253" customFormat="1" ht="141" customHeight="1">
      <c r="A115" s="439"/>
      <c r="B115" s="439"/>
      <c r="C115" s="439"/>
      <c r="D115" s="322"/>
      <c r="E115" s="322"/>
      <c r="F115" s="492"/>
      <c r="G115" s="492"/>
      <c r="H115" s="492"/>
      <c r="I115" s="492"/>
      <c r="J115" s="277"/>
      <c r="K115" s="187"/>
      <c r="L115" s="194"/>
      <c r="M115" s="175"/>
      <c r="N115" s="178"/>
      <c r="U115" s="254"/>
    </row>
    <row r="116" spans="1:12" ht="7.5" customHeight="1" thickBot="1">
      <c r="A116" s="440"/>
      <c r="B116" s="440"/>
      <c r="C116" s="440"/>
      <c r="D116" s="323"/>
      <c r="E116" s="323"/>
      <c r="F116" s="493"/>
      <c r="G116" s="493"/>
      <c r="H116" s="493"/>
      <c r="I116" s="493"/>
      <c r="J116" s="277"/>
      <c r="K116" s="187"/>
      <c r="L116" s="194"/>
    </row>
    <row r="117" spans="1:12" ht="51" customHeight="1" thickBot="1">
      <c r="A117" s="383" t="s">
        <v>170</v>
      </c>
      <c r="B117" s="384"/>
      <c r="C117" s="385"/>
      <c r="D117" s="386" t="s">
        <v>171</v>
      </c>
      <c r="E117" s="387" t="s">
        <v>4</v>
      </c>
      <c r="F117" s="388" t="s">
        <v>5</v>
      </c>
      <c r="G117" s="389" t="s">
        <v>6</v>
      </c>
      <c r="H117" s="389" t="s">
        <v>7</v>
      </c>
      <c r="I117" s="390" t="s">
        <v>8</v>
      </c>
      <c r="J117" s="374"/>
      <c r="K117" s="288"/>
      <c r="L117" s="196"/>
    </row>
    <row r="118" spans="1:19" ht="27" customHeight="1">
      <c r="A118" s="441"/>
      <c r="B118" s="229"/>
      <c r="C118" s="229"/>
      <c r="D118" s="394" t="s">
        <v>172</v>
      </c>
      <c r="E118" s="394"/>
      <c r="F118" s="447"/>
      <c r="G118" s="447"/>
      <c r="H118" s="447"/>
      <c r="I118" s="448"/>
      <c r="J118" s="304"/>
      <c r="K118" s="304"/>
      <c r="L118" s="305"/>
      <c r="S118" s="241"/>
    </row>
    <row r="119" spans="1:12" ht="25.5" customHeight="1">
      <c r="A119" s="264" t="s">
        <v>173</v>
      </c>
      <c r="B119" s="247" t="s">
        <v>861</v>
      </c>
      <c r="C119" s="251" t="s">
        <v>170</v>
      </c>
      <c r="D119" s="172" t="s">
        <v>174</v>
      </c>
      <c r="E119" s="173">
        <v>400000</v>
      </c>
      <c r="F119" s="471"/>
      <c r="G119" s="471"/>
      <c r="H119" s="471"/>
      <c r="I119" s="469">
        <v>400000</v>
      </c>
      <c r="J119" s="344"/>
      <c r="K119" s="1"/>
      <c r="L119" s="174">
        <f t="shared" si="8"/>
        <v>400000</v>
      </c>
    </row>
    <row r="120" spans="1:12" ht="25.5" customHeight="1">
      <c r="A120" s="442"/>
      <c r="B120" s="443"/>
      <c r="C120" s="443"/>
      <c r="D120" s="393" t="s">
        <v>175</v>
      </c>
      <c r="E120" s="393"/>
      <c r="F120" s="449"/>
      <c r="G120" s="449"/>
      <c r="H120" s="449"/>
      <c r="I120" s="450"/>
      <c r="J120" s="306"/>
      <c r="K120" s="306"/>
      <c r="L120" s="307"/>
    </row>
    <row r="121" spans="1:12" ht="34.5" customHeight="1">
      <c r="A121" s="264" t="s">
        <v>173</v>
      </c>
      <c r="B121" s="247" t="s">
        <v>861</v>
      </c>
      <c r="C121" s="251" t="s">
        <v>170</v>
      </c>
      <c r="D121" s="172" t="s">
        <v>176</v>
      </c>
      <c r="E121" s="173">
        <v>1500000</v>
      </c>
      <c r="F121" s="471"/>
      <c r="G121" s="471"/>
      <c r="H121" s="471">
        <v>1500000</v>
      </c>
      <c r="I121" s="469"/>
      <c r="J121" s="344"/>
      <c r="K121" s="1">
        <v>161040</v>
      </c>
      <c r="L121" s="174">
        <f t="shared" si="8"/>
        <v>1338960</v>
      </c>
    </row>
    <row r="122" spans="1:12" ht="24.75" customHeight="1">
      <c r="A122" s="264" t="s">
        <v>173</v>
      </c>
      <c r="B122" s="247" t="s">
        <v>861</v>
      </c>
      <c r="C122" s="251" t="s">
        <v>170</v>
      </c>
      <c r="D122" s="172" t="s">
        <v>177</v>
      </c>
      <c r="E122" s="173">
        <v>564000</v>
      </c>
      <c r="F122" s="471"/>
      <c r="G122" s="471"/>
      <c r="H122" s="471">
        <v>300000</v>
      </c>
      <c r="I122" s="469">
        <v>264000</v>
      </c>
      <c r="J122" s="344"/>
      <c r="K122" s="1">
        <v>282000</v>
      </c>
      <c r="L122" s="174">
        <f t="shared" si="8"/>
        <v>282000</v>
      </c>
    </row>
    <row r="123" spans="1:12" ht="27.75" customHeight="1">
      <c r="A123" s="442"/>
      <c r="B123" s="443"/>
      <c r="C123" s="443"/>
      <c r="D123" s="393" t="s">
        <v>178</v>
      </c>
      <c r="E123" s="393"/>
      <c r="F123" s="449"/>
      <c r="G123" s="449"/>
      <c r="H123" s="449"/>
      <c r="I123" s="450"/>
      <c r="J123" s="306"/>
      <c r="K123" s="306"/>
      <c r="L123" s="307"/>
    </row>
    <row r="124" spans="1:12" ht="30.75" thickBot="1">
      <c r="A124" s="418" t="s">
        <v>67</v>
      </c>
      <c r="B124" s="419" t="s">
        <v>861</v>
      </c>
      <c r="C124" s="395" t="s">
        <v>170</v>
      </c>
      <c r="D124" s="396" t="s">
        <v>179</v>
      </c>
      <c r="E124" s="397">
        <v>60947</v>
      </c>
      <c r="F124" s="494"/>
      <c r="G124" s="494"/>
      <c r="H124" s="494">
        <v>60947</v>
      </c>
      <c r="I124" s="495"/>
      <c r="J124" s="349"/>
      <c r="K124" s="176"/>
      <c r="L124" s="177">
        <f t="shared" si="8"/>
        <v>60947</v>
      </c>
    </row>
    <row r="125" spans="1:12" ht="24.75" customHeight="1" thickBot="1">
      <c r="A125" s="420"/>
      <c r="B125" s="421"/>
      <c r="C125" s="422"/>
      <c r="D125" s="391" t="s">
        <v>180</v>
      </c>
      <c r="E125" s="392">
        <f>SUM(E118:E124)</f>
        <v>2524947</v>
      </c>
      <c r="F125" s="496">
        <f>SUM(F118:F124)</f>
        <v>0</v>
      </c>
      <c r="G125" s="497">
        <f>SUM(G118:G124)</f>
        <v>0</v>
      </c>
      <c r="H125" s="497">
        <f>SUM(H118:H124)</f>
        <v>1860947</v>
      </c>
      <c r="I125" s="498">
        <f>SUM(I117:I124)</f>
        <v>664000</v>
      </c>
      <c r="J125" s="375"/>
      <c r="K125" s="224">
        <f>SUM(K118:K124)</f>
        <v>443040</v>
      </c>
      <c r="L125" s="225">
        <f t="shared" si="8"/>
        <v>2081907</v>
      </c>
    </row>
    <row r="126" spans="1:12" ht="15">
      <c r="A126" s="423"/>
      <c r="B126" s="423"/>
      <c r="C126" s="423"/>
      <c r="D126" s="182"/>
      <c r="E126" s="183"/>
      <c r="F126" s="499"/>
      <c r="G126" s="499"/>
      <c r="H126" s="499"/>
      <c r="I126" s="499"/>
      <c r="J126" s="226"/>
      <c r="K126" s="183"/>
      <c r="L126" s="194"/>
    </row>
    <row r="127" spans="1:12" ht="15">
      <c r="A127" s="423"/>
      <c r="B127" s="423"/>
      <c r="C127" s="423"/>
      <c r="D127" s="182"/>
      <c r="E127" s="183"/>
      <c r="F127" s="499"/>
      <c r="G127" s="499"/>
      <c r="H127" s="499"/>
      <c r="I127" s="499"/>
      <c r="J127" s="226"/>
      <c r="K127" s="183"/>
      <c r="L127" s="194"/>
    </row>
    <row r="128" spans="1:12" ht="15">
      <c r="A128" s="423"/>
      <c r="B128" s="423"/>
      <c r="C128" s="423"/>
      <c r="D128" s="182"/>
      <c r="E128" s="183"/>
      <c r="F128" s="499"/>
      <c r="G128" s="499"/>
      <c r="H128" s="499"/>
      <c r="I128" s="499"/>
      <c r="J128" s="226"/>
      <c r="K128" s="183"/>
      <c r="L128" s="194"/>
    </row>
    <row r="129" spans="1:12" ht="15">
      <c r="A129" s="423"/>
      <c r="B129" s="423"/>
      <c r="C129" s="423"/>
      <c r="D129" s="182"/>
      <c r="E129" s="183"/>
      <c r="F129" s="499"/>
      <c r="G129" s="499"/>
      <c r="H129" s="499"/>
      <c r="I129" s="499"/>
      <c r="J129" s="226"/>
      <c r="K129" s="183"/>
      <c r="L129" s="194"/>
    </row>
    <row r="130" spans="1:12" ht="15.75" thickBot="1">
      <c r="A130" s="423"/>
      <c r="B130" s="423"/>
      <c r="C130" s="423"/>
      <c r="D130" s="182"/>
      <c r="E130" s="183"/>
      <c r="F130" s="499"/>
      <c r="G130" s="499"/>
      <c r="H130" s="499"/>
      <c r="I130" s="499"/>
      <c r="J130" s="226"/>
      <c r="K130" s="183"/>
      <c r="L130" s="194"/>
    </row>
    <row r="131" spans="1:21" s="260" customFormat="1" ht="39.75" customHeight="1">
      <c r="A131" s="256" t="s">
        <v>181</v>
      </c>
      <c r="B131" s="316"/>
      <c r="C131" s="257" t="s">
        <v>859</v>
      </c>
      <c r="D131" s="363" t="s">
        <v>182</v>
      </c>
      <c r="E131" s="366" t="s">
        <v>4</v>
      </c>
      <c r="F131" s="365" t="s">
        <v>5</v>
      </c>
      <c r="G131" s="289" t="s">
        <v>6</v>
      </c>
      <c r="H131" s="290" t="s">
        <v>7</v>
      </c>
      <c r="I131" s="291" t="s">
        <v>8</v>
      </c>
      <c r="J131" s="292"/>
      <c r="K131" s="293"/>
      <c r="L131" s="227"/>
      <c r="M131" s="258"/>
      <c r="N131" s="259"/>
      <c r="U131" s="261"/>
    </row>
    <row r="132" spans="1:12" ht="33" customHeight="1">
      <c r="A132" s="264"/>
      <c r="B132" s="317"/>
      <c r="C132" s="247"/>
      <c r="D132" s="364" t="s">
        <v>183</v>
      </c>
      <c r="E132" s="334"/>
      <c r="F132" s="475"/>
      <c r="G132" s="471"/>
      <c r="H132" s="500"/>
      <c r="I132" s="489"/>
      <c r="J132" s="200"/>
      <c r="K132" s="201"/>
      <c r="L132" s="174">
        <f aca="true" t="shared" si="13" ref="L132:L173">E132-K132</f>
        <v>0</v>
      </c>
    </row>
    <row r="133" spans="1:12" ht="30.75" customHeight="1">
      <c r="A133" s="264" t="s">
        <v>184</v>
      </c>
      <c r="B133" s="317" t="s">
        <v>861</v>
      </c>
      <c r="C133" s="251" t="s">
        <v>181</v>
      </c>
      <c r="D133" s="326" t="s">
        <v>185</v>
      </c>
      <c r="E133" s="334">
        <v>400000</v>
      </c>
      <c r="F133" s="475"/>
      <c r="G133" s="471">
        <v>400000</v>
      </c>
      <c r="H133" s="500"/>
      <c r="I133" s="489"/>
      <c r="J133" s="200"/>
      <c r="K133" s="201">
        <v>148708.8</v>
      </c>
      <c r="L133" s="174">
        <f t="shared" si="13"/>
        <v>251291.2</v>
      </c>
    </row>
    <row r="134" spans="1:12" ht="21" customHeight="1">
      <c r="A134" s="264" t="s">
        <v>184</v>
      </c>
      <c r="B134" s="317" t="s">
        <v>861</v>
      </c>
      <c r="C134" s="251" t="s">
        <v>181</v>
      </c>
      <c r="D134" s="326" t="s">
        <v>186</v>
      </c>
      <c r="E134" s="334">
        <v>126000</v>
      </c>
      <c r="F134" s="475"/>
      <c r="G134" s="471"/>
      <c r="H134" s="500">
        <v>126000</v>
      </c>
      <c r="I134" s="489"/>
      <c r="J134" s="200"/>
      <c r="K134" s="201"/>
      <c r="L134" s="174">
        <f t="shared" si="13"/>
        <v>126000</v>
      </c>
    </row>
    <row r="135" spans="1:12" ht="30">
      <c r="A135" s="264" t="s">
        <v>184</v>
      </c>
      <c r="B135" s="317" t="s">
        <v>861</v>
      </c>
      <c r="C135" s="251" t="s">
        <v>181</v>
      </c>
      <c r="D135" s="326" t="s">
        <v>187</v>
      </c>
      <c r="E135" s="334">
        <v>4820200</v>
      </c>
      <c r="F135" s="475"/>
      <c r="G135" s="471"/>
      <c r="H135" s="500">
        <v>3000000</v>
      </c>
      <c r="I135" s="489">
        <v>1820200</v>
      </c>
      <c r="J135" s="200"/>
      <c r="K135" s="201">
        <v>4751125</v>
      </c>
      <c r="L135" s="174">
        <f t="shared" si="13"/>
        <v>69075</v>
      </c>
    </row>
    <row r="136" spans="1:12" ht="45" customHeight="1">
      <c r="A136" s="264" t="s">
        <v>184</v>
      </c>
      <c r="B136" s="317" t="s">
        <v>861</v>
      </c>
      <c r="C136" s="251" t="s">
        <v>181</v>
      </c>
      <c r="D136" s="326" t="s">
        <v>848</v>
      </c>
      <c r="E136" s="342">
        <v>429000</v>
      </c>
      <c r="F136" s="479"/>
      <c r="G136" s="477"/>
      <c r="H136" s="501"/>
      <c r="I136" s="490">
        <v>429000</v>
      </c>
      <c r="J136" s="202"/>
      <c r="K136" s="203"/>
      <c r="L136" s="174">
        <f t="shared" si="13"/>
        <v>429000</v>
      </c>
    </row>
    <row r="137" spans="1:12" ht="35.25" customHeight="1" thickBot="1">
      <c r="A137" s="248" t="s">
        <v>184</v>
      </c>
      <c r="B137" s="317" t="s">
        <v>861</v>
      </c>
      <c r="C137" s="252" t="s">
        <v>181</v>
      </c>
      <c r="D137" s="329" t="s">
        <v>188</v>
      </c>
      <c r="E137" s="342">
        <v>1874000</v>
      </c>
      <c r="F137" s="479"/>
      <c r="G137" s="477"/>
      <c r="H137" s="501">
        <v>1874000</v>
      </c>
      <c r="I137" s="490"/>
      <c r="J137" s="202"/>
      <c r="K137" s="203"/>
      <c r="L137" s="177">
        <f t="shared" si="13"/>
        <v>1874000</v>
      </c>
    </row>
    <row r="138" spans="1:12" ht="21.75" customHeight="1" thickBot="1">
      <c r="A138" s="403"/>
      <c r="B138" s="404"/>
      <c r="C138" s="405"/>
      <c r="D138" s="331" t="s">
        <v>189</v>
      </c>
      <c r="E138" s="204">
        <f aca="true" t="shared" si="14" ref="E138:K138">SUM(E133:E137)</f>
        <v>7649200</v>
      </c>
      <c r="F138" s="502">
        <f t="shared" si="14"/>
        <v>0</v>
      </c>
      <c r="G138" s="296">
        <f t="shared" si="14"/>
        <v>400000</v>
      </c>
      <c r="H138" s="296">
        <f t="shared" si="14"/>
        <v>5000000</v>
      </c>
      <c r="I138" s="296">
        <f t="shared" si="14"/>
        <v>2249200</v>
      </c>
      <c r="J138" s="228"/>
      <c r="K138" s="193">
        <f t="shared" si="14"/>
        <v>4899833.8</v>
      </c>
      <c r="L138" s="207">
        <f t="shared" si="13"/>
        <v>2749366.2</v>
      </c>
    </row>
    <row r="139" spans="4:12" ht="20.25" customHeight="1" thickBot="1">
      <c r="D139" s="262"/>
      <c r="E139" s="183"/>
      <c r="F139" s="503"/>
      <c r="G139" s="503"/>
      <c r="H139" s="503"/>
      <c r="I139" s="503"/>
      <c r="J139" s="226"/>
      <c r="K139" s="183"/>
      <c r="L139" s="194"/>
    </row>
    <row r="140" spans="1:21" s="260" customFormat="1" ht="45" customHeight="1">
      <c r="A140" s="256" t="s">
        <v>123</v>
      </c>
      <c r="B140" s="316"/>
      <c r="C140" s="257"/>
      <c r="D140" s="263" t="s">
        <v>190</v>
      </c>
      <c r="E140" s="184" t="s">
        <v>4</v>
      </c>
      <c r="F140" s="289" t="s">
        <v>5</v>
      </c>
      <c r="G140" s="289" t="s">
        <v>6</v>
      </c>
      <c r="H140" s="289" t="s">
        <v>7</v>
      </c>
      <c r="I140" s="451" t="s">
        <v>8</v>
      </c>
      <c r="J140" s="376"/>
      <c r="K140" s="229"/>
      <c r="L140" s="301"/>
      <c r="M140" s="258"/>
      <c r="N140" s="259"/>
      <c r="U140" s="261"/>
    </row>
    <row r="141" spans="1:12" ht="48" customHeight="1">
      <c r="A141" s="264" t="s">
        <v>191</v>
      </c>
      <c r="B141" s="317" t="s">
        <v>861</v>
      </c>
      <c r="C141" s="251" t="s">
        <v>123</v>
      </c>
      <c r="D141" s="172" t="s">
        <v>192</v>
      </c>
      <c r="E141" s="1">
        <v>100000</v>
      </c>
      <c r="F141" s="276"/>
      <c r="G141" s="276">
        <v>0</v>
      </c>
      <c r="H141" s="276">
        <v>100000</v>
      </c>
      <c r="I141" s="350">
        <v>0</v>
      </c>
      <c r="J141" s="344"/>
      <c r="K141" s="1">
        <v>98886</v>
      </c>
      <c r="L141" s="174">
        <f>E141-K141</f>
        <v>1114</v>
      </c>
    </row>
    <row r="142" spans="1:12" ht="21.75" customHeight="1" thickBot="1">
      <c r="A142" s="424"/>
      <c r="B142" s="425"/>
      <c r="C142" s="426"/>
      <c r="D142" s="265" t="s">
        <v>193</v>
      </c>
      <c r="E142" s="2">
        <v>100000</v>
      </c>
      <c r="F142" s="504">
        <v>0</v>
      </c>
      <c r="G142" s="504">
        <v>0</v>
      </c>
      <c r="H142" s="504">
        <v>100000</v>
      </c>
      <c r="I142" s="505">
        <v>0</v>
      </c>
      <c r="J142" s="377"/>
      <c r="K142" s="2">
        <v>0</v>
      </c>
      <c r="L142" s="230">
        <f>E142-K142</f>
        <v>100000</v>
      </c>
    </row>
    <row r="143" spans="4:12" ht="15" customHeight="1">
      <c r="D143" s="992"/>
      <c r="E143" s="992"/>
      <c r="F143" s="992"/>
      <c r="G143" s="992"/>
      <c r="H143" s="992"/>
      <c r="I143" s="992"/>
      <c r="J143" s="294"/>
      <c r="K143" s="194"/>
      <c r="L143" s="194"/>
    </row>
    <row r="144" spans="4:12" ht="10.5" customHeight="1" thickBot="1">
      <c r="D144" s="266"/>
      <c r="E144" s="231"/>
      <c r="K144" s="187"/>
      <c r="L144" s="194"/>
    </row>
    <row r="145" spans="1:21" s="235" customFormat="1" ht="37.5" customHeight="1" thickBot="1">
      <c r="A145" s="444"/>
      <c r="B145" s="445"/>
      <c r="C145" s="446"/>
      <c r="D145" s="993" t="s">
        <v>194</v>
      </c>
      <c r="E145" s="994"/>
      <c r="F145" s="994"/>
      <c r="G145" s="994"/>
      <c r="H145" s="994"/>
      <c r="I145" s="994"/>
      <c r="J145" s="995"/>
      <c r="K145" s="302"/>
      <c r="L145" s="303"/>
      <c r="M145" s="236"/>
      <c r="U145" s="236"/>
    </row>
    <row r="146" spans="1:21" s="260" customFormat="1" ht="42" customHeight="1">
      <c r="A146" s="267"/>
      <c r="B146" s="318"/>
      <c r="C146" s="268"/>
      <c r="D146" s="367" t="s">
        <v>195</v>
      </c>
      <c r="E146" s="370" t="s">
        <v>4</v>
      </c>
      <c r="F146" s="452" t="s">
        <v>196</v>
      </c>
      <c r="G146" s="453" t="s">
        <v>197</v>
      </c>
      <c r="H146" s="453" t="s">
        <v>198</v>
      </c>
      <c r="I146" s="453" t="s">
        <v>199</v>
      </c>
      <c r="J146" s="378"/>
      <c r="K146" s="269"/>
      <c r="L146" s="300"/>
      <c r="M146" s="258"/>
      <c r="N146" s="259"/>
      <c r="U146" s="261"/>
    </row>
    <row r="147" spans="1:12" ht="30" customHeight="1">
      <c r="A147" s="264" t="s">
        <v>200</v>
      </c>
      <c r="B147" s="317" t="s">
        <v>860</v>
      </c>
      <c r="C147" s="251" t="s">
        <v>159</v>
      </c>
      <c r="D147" s="330" t="s">
        <v>201</v>
      </c>
      <c r="E147" s="334">
        <v>89292</v>
      </c>
      <c r="F147" s="460">
        <v>89292</v>
      </c>
      <c r="G147" s="276"/>
      <c r="H147" s="276"/>
      <c r="I147" s="276"/>
      <c r="J147" s="379"/>
      <c r="K147" s="211">
        <v>89292</v>
      </c>
      <c r="L147" s="174">
        <f t="shared" si="13"/>
        <v>0</v>
      </c>
    </row>
    <row r="148" spans="1:12" ht="28.5" customHeight="1">
      <c r="A148" s="427" t="s">
        <v>202</v>
      </c>
      <c r="B148" s="428" t="s">
        <v>860</v>
      </c>
      <c r="C148" s="251" t="s">
        <v>159</v>
      </c>
      <c r="D148" s="330" t="s">
        <v>203</v>
      </c>
      <c r="E148" s="334">
        <v>1043292</v>
      </c>
      <c r="F148" s="460">
        <v>862860</v>
      </c>
      <c r="G148" s="276"/>
      <c r="H148" s="276"/>
      <c r="I148" s="276">
        <v>180432</v>
      </c>
      <c r="J148" s="379"/>
      <c r="K148" s="211">
        <v>862860</v>
      </c>
      <c r="L148" s="174">
        <f t="shared" si="13"/>
        <v>180432</v>
      </c>
    </row>
    <row r="149" spans="1:17" ht="28.5" customHeight="1">
      <c r="A149" s="427" t="s">
        <v>204</v>
      </c>
      <c r="B149" s="428" t="s">
        <v>860</v>
      </c>
      <c r="C149" s="247" t="s">
        <v>2</v>
      </c>
      <c r="D149" s="330" t="s">
        <v>205</v>
      </c>
      <c r="E149" s="219">
        <v>1190880</v>
      </c>
      <c r="F149" s="475">
        <v>1190880</v>
      </c>
      <c r="G149" s="475"/>
      <c r="H149" s="475"/>
      <c r="I149" s="475"/>
      <c r="J149" s="220">
        <v>1190880</v>
      </c>
      <c r="K149" s="211">
        <v>1190880</v>
      </c>
      <c r="L149" s="174">
        <f t="shared" si="13"/>
        <v>0</v>
      </c>
      <c r="Q149" s="245"/>
    </row>
    <row r="150" spans="1:17" ht="30" customHeight="1">
      <c r="A150" s="427" t="s">
        <v>207</v>
      </c>
      <c r="B150" s="428" t="s">
        <v>860</v>
      </c>
      <c r="C150" s="247" t="s">
        <v>2</v>
      </c>
      <c r="D150" s="330" t="s">
        <v>208</v>
      </c>
      <c r="E150" s="334">
        <v>1000000</v>
      </c>
      <c r="F150" s="460">
        <v>1000000</v>
      </c>
      <c r="G150" s="276"/>
      <c r="H150" s="276"/>
      <c r="I150" s="276"/>
      <c r="J150" s="379"/>
      <c r="K150" s="211">
        <v>980838.46</v>
      </c>
      <c r="L150" s="174">
        <f t="shared" si="13"/>
        <v>19161.540000000037</v>
      </c>
      <c r="Q150" s="245"/>
    </row>
    <row r="151" spans="1:17" ht="40.5" customHeight="1">
      <c r="A151" s="427" t="s">
        <v>209</v>
      </c>
      <c r="B151" s="428" t="s">
        <v>860</v>
      </c>
      <c r="C151" s="247" t="s">
        <v>2</v>
      </c>
      <c r="D151" s="368" t="s">
        <v>210</v>
      </c>
      <c r="E151" s="334">
        <v>4405000</v>
      </c>
      <c r="F151" s="460">
        <v>4361080</v>
      </c>
      <c r="G151" s="276"/>
      <c r="H151" s="276"/>
      <c r="I151" s="276">
        <v>43920</v>
      </c>
      <c r="J151" s="379"/>
      <c r="K151" s="211">
        <v>4360960</v>
      </c>
      <c r="L151" s="174">
        <f t="shared" si="13"/>
        <v>44040</v>
      </c>
      <c r="Q151" s="245"/>
    </row>
    <row r="152" spans="1:17" ht="18" customHeight="1">
      <c r="A152" s="264" t="s">
        <v>163</v>
      </c>
      <c r="B152" s="317" t="s">
        <v>861</v>
      </c>
      <c r="C152" s="247" t="s">
        <v>159</v>
      </c>
      <c r="D152" s="330" t="s">
        <v>211</v>
      </c>
      <c r="E152" s="334">
        <v>264880</v>
      </c>
      <c r="F152" s="460">
        <v>264880</v>
      </c>
      <c r="G152" s="276"/>
      <c r="H152" s="276"/>
      <c r="I152" s="276"/>
      <c r="J152" s="379"/>
      <c r="K152" s="211">
        <v>264880</v>
      </c>
      <c r="L152" s="174">
        <f t="shared" si="13"/>
        <v>0</v>
      </c>
      <c r="Q152" s="245"/>
    </row>
    <row r="153" spans="1:21" s="235" customFormat="1" ht="18" customHeight="1">
      <c r="A153" s="264" t="s">
        <v>200</v>
      </c>
      <c r="B153" s="317" t="s">
        <v>861</v>
      </c>
      <c r="C153" s="247" t="s">
        <v>170</v>
      </c>
      <c r="D153" s="330" t="s">
        <v>212</v>
      </c>
      <c r="E153" s="334">
        <v>270000</v>
      </c>
      <c r="F153" s="460">
        <v>270000</v>
      </c>
      <c r="G153" s="276"/>
      <c r="H153" s="276"/>
      <c r="I153" s="276"/>
      <c r="J153" s="379"/>
      <c r="K153" s="211">
        <v>270000</v>
      </c>
      <c r="L153" s="174">
        <f t="shared" si="13"/>
        <v>0</v>
      </c>
      <c r="M153" s="236"/>
      <c r="Q153" s="246"/>
      <c r="U153" s="236"/>
    </row>
    <row r="154" spans="1:17" ht="18" customHeight="1">
      <c r="A154" s="264" t="s">
        <v>200</v>
      </c>
      <c r="B154" s="317" t="s">
        <v>861</v>
      </c>
      <c r="C154" s="247" t="s">
        <v>170</v>
      </c>
      <c r="D154" s="330" t="s">
        <v>213</v>
      </c>
      <c r="E154" s="334">
        <v>349119.12</v>
      </c>
      <c r="F154" s="460">
        <v>349119.12</v>
      </c>
      <c r="G154" s="276"/>
      <c r="H154" s="276"/>
      <c r="I154" s="276"/>
      <c r="J154" s="379"/>
      <c r="K154" s="211">
        <v>349119.12</v>
      </c>
      <c r="L154" s="174">
        <f t="shared" si="13"/>
        <v>0</v>
      </c>
      <c r="Q154" s="245"/>
    </row>
    <row r="155" spans="1:17" ht="18" customHeight="1">
      <c r="A155" s="264" t="s">
        <v>200</v>
      </c>
      <c r="B155" s="317" t="s">
        <v>860</v>
      </c>
      <c r="C155" s="247" t="s">
        <v>170</v>
      </c>
      <c r="D155" s="330" t="s">
        <v>214</v>
      </c>
      <c r="E155" s="334">
        <v>294000</v>
      </c>
      <c r="F155" s="460">
        <v>294000</v>
      </c>
      <c r="G155" s="276"/>
      <c r="H155" s="276"/>
      <c r="I155" s="276"/>
      <c r="J155" s="379"/>
      <c r="K155" s="211">
        <v>294000</v>
      </c>
      <c r="L155" s="174">
        <f t="shared" si="13"/>
        <v>0</v>
      </c>
      <c r="Q155" s="245"/>
    </row>
    <row r="156" spans="1:12" ht="18" customHeight="1">
      <c r="A156" s="264" t="s">
        <v>104</v>
      </c>
      <c r="B156" s="317" t="s">
        <v>860</v>
      </c>
      <c r="C156" s="247" t="s">
        <v>123</v>
      </c>
      <c r="D156" s="330" t="s">
        <v>215</v>
      </c>
      <c r="E156" s="334">
        <v>187488</v>
      </c>
      <c r="F156" s="460">
        <v>187488</v>
      </c>
      <c r="G156" s="276"/>
      <c r="H156" s="276"/>
      <c r="I156" s="276"/>
      <c r="J156" s="379"/>
      <c r="K156" s="211">
        <v>156240</v>
      </c>
      <c r="L156" s="174">
        <f t="shared" si="13"/>
        <v>31248</v>
      </c>
    </row>
    <row r="157" spans="1:12" ht="18" customHeight="1">
      <c r="A157" s="264"/>
      <c r="B157" s="317" t="s">
        <v>861</v>
      </c>
      <c r="C157" s="247" t="s">
        <v>123</v>
      </c>
      <c r="D157" s="330" t="s">
        <v>216</v>
      </c>
      <c r="E157" s="334">
        <v>57600</v>
      </c>
      <c r="F157" s="470">
        <v>57600</v>
      </c>
      <c r="G157" s="276"/>
      <c r="H157" s="276"/>
      <c r="I157" s="276"/>
      <c r="J157" s="379"/>
      <c r="K157" s="211"/>
      <c r="L157" s="174">
        <f t="shared" si="13"/>
        <v>57600</v>
      </c>
    </row>
    <row r="158" spans="1:12" ht="21.75" customHeight="1">
      <c r="A158" s="264" t="s">
        <v>200</v>
      </c>
      <c r="B158" s="317" t="s">
        <v>861</v>
      </c>
      <c r="C158" s="247" t="s">
        <v>123</v>
      </c>
      <c r="D158" s="330" t="s">
        <v>216</v>
      </c>
      <c r="E158" s="334">
        <v>118666</v>
      </c>
      <c r="F158" s="470">
        <v>118666</v>
      </c>
      <c r="G158" s="276"/>
      <c r="H158" s="276"/>
      <c r="I158" s="276"/>
      <c r="J158" s="379"/>
      <c r="K158" s="211"/>
      <c r="L158" s="174">
        <f t="shared" si="13"/>
        <v>118666</v>
      </c>
    </row>
    <row r="159" spans="1:12" ht="30" customHeight="1">
      <c r="A159" s="264" t="s">
        <v>200</v>
      </c>
      <c r="B159" s="317" t="s">
        <v>861</v>
      </c>
      <c r="C159" s="247" t="s">
        <v>170</v>
      </c>
      <c r="D159" s="330" t="s">
        <v>217</v>
      </c>
      <c r="E159" s="334">
        <v>109200</v>
      </c>
      <c r="F159" s="460">
        <v>109200</v>
      </c>
      <c r="G159" s="276"/>
      <c r="H159" s="276"/>
      <c r="I159" s="276"/>
      <c r="J159" s="379"/>
      <c r="K159" s="211">
        <v>109200</v>
      </c>
      <c r="L159" s="174">
        <f t="shared" si="13"/>
        <v>0</v>
      </c>
    </row>
    <row r="160" spans="1:12" ht="31.5" customHeight="1">
      <c r="A160" s="264" t="s">
        <v>200</v>
      </c>
      <c r="B160" s="317" t="s">
        <v>861</v>
      </c>
      <c r="C160" s="247" t="s">
        <v>2</v>
      </c>
      <c r="D160" s="330" t="s">
        <v>218</v>
      </c>
      <c r="E160" s="219">
        <v>82286.4</v>
      </c>
      <c r="F160" s="489">
        <v>82286.4</v>
      </c>
      <c r="G160" s="475"/>
      <c r="H160" s="475"/>
      <c r="I160" s="475"/>
      <c r="J160" s="220">
        <v>68572</v>
      </c>
      <c r="K160" s="211">
        <v>68572</v>
      </c>
      <c r="L160" s="174">
        <f t="shared" si="13"/>
        <v>13714.399999999994</v>
      </c>
    </row>
    <row r="161" spans="1:12" ht="48.75" customHeight="1">
      <c r="A161" s="427" t="s">
        <v>219</v>
      </c>
      <c r="B161" s="428" t="s">
        <v>860</v>
      </c>
      <c r="C161" s="247" t="s">
        <v>2</v>
      </c>
      <c r="D161" s="330" t="s">
        <v>220</v>
      </c>
      <c r="E161" s="219">
        <v>295104</v>
      </c>
      <c r="F161" s="489">
        <v>295104</v>
      </c>
      <c r="G161" s="475"/>
      <c r="H161" s="475"/>
      <c r="I161" s="475"/>
      <c r="J161" s="220">
        <v>289626.3</v>
      </c>
      <c r="K161" s="211">
        <v>289626.3</v>
      </c>
      <c r="L161" s="174">
        <f t="shared" si="13"/>
        <v>5477.700000000012</v>
      </c>
    </row>
    <row r="162" spans="1:12" ht="36" customHeight="1">
      <c r="A162" s="270">
        <v>4350</v>
      </c>
      <c r="B162" s="324" t="s">
        <v>860</v>
      </c>
      <c r="C162" s="247" t="s">
        <v>159</v>
      </c>
      <c r="D162" s="330" t="s">
        <v>221</v>
      </c>
      <c r="E162" s="334">
        <v>338616</v>
      </c>
      <c r="F162" s="475">
        <v>338616</v>
      </c>
      <c r="G162" s="471"/>
      <c r="H162" s="471"/>
      <c r="I162" s="471"/>
      <c r="J162" s="174"/>
      <c r="K162" s="211">
        <v>338616</v>
      </c>
      <c r="L162" s="174">
        <f t="shared" si="13"/>
        <v>0</v>
      </c>
    </row>
    <row r="163" spans="1:12" ht="30" customHeight="1">
      <c r="A163" s="270">
        <v>4350</v>
      </c>
      <c r="B163" s="324" t="s">
        <v>860</v>
      </c>
      <c r="C163" s="247" t="s">
        <v>159</v>
      </c>
      <c r="D163" s="330" t="s">
        <v>222</v>
      </c>
      <c r="E163" s="334">
        <v>9156</v>
      </c>
      <c r="F163" s="470">
        <v>9156</v>
      </c>
      <c r="G163" s="471"/>
      <c r="H163" s="471"/>
      <c r="I163" s="471"/>
      <c r="J163" s="174"/>
      <c r="K163" s="211">
        <v>9156</v>
      </c>
      <c r="L163" s="174">
        <f t="shared" si="13"/>
        <v>0</v>
      </c>
    </row>
    <row r="164" spans="1:12" ht="48" customHeight="1">
      <c r="A164" s="270">
        <v>4350</v>
      </c>
      <c r="B164" s="324" t="s">
        <v>861</v>
      </c>
      <c r="C164" s="247" t="s">
        <v>2</v>
      </c>
      <c r="D164" s="330" t="s">
        <v>223</v>
      </c>
      <c r="E164" s="334">
        <v>16368</v>
      </c>
      <c r="F164" s="470">
        <v>16368</v>
      </c>
      <c r="G164" s="471"/>
      <c r="H164" s="471"/>
      <c r="I164" s="471"/>
      <c r="J164" s="174"/>
      <c r="K164" s="211">
        <v>16368</v>
      </c>
      <c r="L164" s="174">
        <f t="shared" si="13"/>
        <v>0</v>
      </c>
    </row>
    <row r="165" spans="1:12" ht="69.75" customHeight="1">
      <c r="A165" s="270">
        <v>4350</v>
      </c>
      <c r="B165" s="324" t="s">
        <v>861</v>
      </c>
      <c r="C165" s="247" t="s">
        <v>2</v>
      </c>
      <c r="D165" s="330" t="s">
        <v>847</v>
      </c>
      <c r="E165" s="334">
        <v>110000</v>
      </c>
      <c r="F165" s="475">
        <v>110000</v>
      </c>
      <c r="G165" s="471"/>
      <c r="H165" s="471"/>
      <c r="I165" s="471"/>
      <c r="J165" s="174"/>
      <c r="K165" s="211">
        <v>73743</v>
      </c>
      <c r="L165" s="174">
        <f t="shared" si="13"/>
        <v>36257</v>
      </c>
    </row>
    <row r="166" spans="1:12" ht="42" customHeight="1">
      <c r="A166" s="270">
        <v>4350</v>
      </c>
      <c r="B166" s="324" t="s">
        <v>860</v>
      </c>
      <c r="C166" s="247" t="s">
        <v>159</v>
      </c>
      <c r="D166" s="330" t="s">
        <v>224</v>
      </c>
      <c r="E166" s="334">
        <v>33840</v>
      </c>
      <c r="F166" s="475">
        <v>33840</v>
      </c>
      <c r="G166" s="471"/>
      <c r="H166" s="471"/>
      <c r="I166" s="471"/>
      <c r="J166" s="174"/>
      <c r="K166" s="211">
        <v>33840</v>
      </c>
      <c r="L166" s="174">
        <f t="shared" si="13"/>
        <v>0</v>
      </c>
    </row>
    <row r="167" spans="1:12" ht="36" customHeight="1">
      <c r="A167" s="270">
        <v>4350</v>
      </c>
      <c r="B167" s="324" t="s">
        <v>860</v>
      </c>
      <c r="C167" s="247" t="s">
        <v>159</v>
      </c>
      <c r="D167" s="330" t="s">
        <v>225</v>
      </c>
      <c r="E167" s="334">
        <v>50700</v>
      </c>
      <c r="F167" s="475">
        <v>50700</v>
      </c>
      <c r="G167" s="471"/>
      <c r="H167" s="471"/>
      <c r="I167" s="471"/>
      <c r="J167" s="174"/>
      <c r="K167" s="211">
        <v>50700</v>
      </c>
      <c r="L167" s="174">
        <f t="shared" si="13"/>
        <v>0</v>
      </c>
    </row>
    <row r="168" spans="1:12" ht="24" customHeight="1">
      <c r="A168" s="270">
        <v>55092</v>
      </c>
      <c r="B168" s="324" t="s">
        <v>861</v>
      </c>
      <c r="C168" s="247" t="s">
        <v>159</v>
      </c>
      <c r="D168" s="330" t="s">
        <v>226</v>
      </c>
      <c r="E168" s="334">
        <v>79600</v>
      </c>
      <c r="F168" s="475">
        <v>79600</v>
      </c>
      <c r="G168" s="471"/>
      <c r="H168" s="471"/>
      <c r="I168" s="471"/>
      <c r="J168" s="174"/>
      <c r="K168" s="211">
        <v>79600</v>
      </c>
      <c r="L168" s="174">
        <f t="shared" si="13"/>
        <v>0</v>
      </c>
    </row>
    <row r="169" spans="1:12" ht="22.5" customHeight="1">
      <c r="A169" s="270">
        <v>4350</v>
      </c>
      <c r="B169" s="324" t="s">
        <v>860</v>
      </c>
      <c r="C169" s="247" t="s">
        <v>2</v>
      </c>
      <c r="D169" s="330" t="s">
        <v>227</v>
      </c>
      <c r="E169" s="334">
        <v>585120</v>
      </c>
      <c r="F169" s="459">
        <v>585120</v>
      </c>
      <c r="G169" s="506"/>
      <c r="H169" s="506"/>
      <c r="I169" s="506"/>
      <c r="J169" s="379"/>
      <c r="K169" s="211">
        <v>589200</v>
      </c>
      <c r="L169" s="174">
        <f t="shared" si="13"/>
        <v>-4080</v>
      </c>
    </row>
    <row r="170" spans="1:12" ht="30" customHeight="1" thickBot="1">
      <c r="A170" s="429"/>
      <c r="B170" s="430" t="s">
        <v>861</v>
      </c>
      <c r="C170" s="320" t="s">
        <v>123</v>
      </c>
      <c r="D170" s="369" t="s">
        <v>228</v>
      </c>
      <c r="E170" s="371">
        <v>20000</v>
      </c>
      <c r="F170" s="507">
        <v>20000</v>
      </c>
      <c r="G170" s="508"/>
      <c r="H170" s="508"/>
      <c r="I170" s="508"/>
      <c r="J170" s="380"/>
      <c r="K170" s="213"/>
      <c r="L170" s="177">
        <f t="shared" si="13"/>
        <v>20000</v>
      </c>
    </row>
    <row r="171" spans="1:16" ht="23.25" customHeight="1" thickBot="1">
      <c r="A171" s="431"/>
      <c r="B171" s="432"/>
      <c r="C171" s="433"/>
      <c r="D171" s="255" t="s">
        <v>229</v>
      </c>
      <c r="E171" s="224">
        <f>SUM(E147:E170)</f>
        <v>11000207.52</v>
      </c>
      <c r="F171" s="509">
        <f>SUM(F148:F170)</f>
        <v>10686563.520000001</v>
      </c>
      <c r="G171" s="509">
        <f>SUM(G148:G170)</f>
        <v>0</v>
      </c>
      <c r="H171" s="509">
        <v>0</v>
      </c>
      <c r="I171" s="537">
        <v>313644</v>
      </c>
      <c r="J171" s="382"/>
      <c r="K171" s="362">
        <f>SUM(K148:K170)</f>
        <v>10388398.88</v>
      </c>
      <c r="L171" s="225">
        <f t="shared" si="13"/>
        <v>611808.6399999987</v>
      </c>
      <c r="O171" s="238"/>
      <c r="P171" s="238"/>
    </row>
    <row r="172" spans="1:21" s="235" customFormat="1" ht="23.25" customHeight="1" thickBot="1">
      <c r="A172" s="434"/>
      <c r="B172" s="434"/>
      <c r="C172" s="434"/>
      <c r="D172" s="271"/>
      <c r="E172" s="183"/>
      <c r="F172" s="503"/>
      <c r="G172" s="503"/>
      <c r="H172" s="503"/>
      <c r="I172" s="503"/>
      <c r="J172" s="226"/>
      <c r="K172" s="183"/>
      <c r="L172" s="194"/>
      <c r="M172" s="236"/>
      <c r="U172" s="236"/>
    </row>
    <row r="173" spans="1:12" ht="46.5" customHeight="1" thickBot="1">
      <c r="A173" s="435"/>
      <c r="B173" s="436"/>
      <c r="C173" s="437"/>
      <c r="D173" s="538" t="s">
        <v>230</v>
      </c>
      <c r="E173" s="295">
        <f>E142+E138+E125+E113+E104+E87+E73+E171</f>
        <v>60144000.81999999</v>
      </c>
      <c r="F173" s="296">
        <f>F142+F138+F125+F113+F104+F87+F73+F171</f>
        <v>18513468.82</v>
      </c>
      <c r="G173" s="296">
        <f>G142+G138+G125+G113+G104+G87+G73+G171</f>
        <v>10322414</v>
      </c>
      <c r="H173" s="296">
        <f>H142+H138+H125+H113+H104+H87+H73+H171</f>
        <v>19150707.3</v>
      </c>
      <c r="I173" s="381">
        <f>I142+I138+I125+I113+I104+I87+I73+I171</f>
        <v>12157410.7</v>
      </c>
      <c r="J173" s="297"/>
      <c r="K173" s="298">
        <f>K142+K138+K125+K113+K104+K87+K73+K171</f>
        <v>33596128.74</v>
      </c>
      <c r="L173" s="207">
        <f t="shared" si="13"/>
        <v>26547872.07999999</v>
      </c>
    </row>
    <row r="174" spans="4:12" ht="27" customHeight="1">
      <c r="D174" s="182"/>
      <c r="E174" s="183"/>
      <c r="F174" s="503"/>
      <c r="G174" s="503"/>
      <c r="H174" s="503"/>
      <c r="I174" s="503"/>
      <c r="J174" s="226"/>
      <c r="K174" s="183"/>
      <c r="L174" s="194"/>
    </row>
    <row r="175" spans="1:12" ht="18.75">
      <c r="A175" s="987" t="s">
        <v>867</v>
      </c>
      <c r="B175" s="987"/>
      <c r="C175" s="987"/>
      <c r="D175" s="987"/>
      <c r="E175" s="900"/>
      <c r="F175" s="901"/>
      <c r="G175" s="902"/>
      <c r="H175" s="902"/>
      <c r="I175" s="902"/>
      <c r="K175" s="187"/>
      <c r="L175" s="194"/>
    </row>
    <row r="176" spans="1:12" ht="18.75">
      <c r="A176" s="988" t="s">
        <v>868</v>
      </c>
      <c r="B176" s="988"/>
      <c r="C176" s="988"/>
      <c r="D176" s="988"/>
      <c r="E176" s="988"/>
      <c r="F176" s="988"/>
      <c r="G176" s="988"/>
      <c r="H176" s="988"/>
      <c r="I176" s="988"/>
      <c r="J176" s="232"/>
      <c r="K176" s="194"/>
      <c r="L176" s="194"/>
    </row>
    <row r="177" spans="1:12" ht="18.75">
      <c r="A177" s="988" t="s">
        <v>869</v>
      </c>
      <c r="B177" s="988"/>
      <c r="C177" s="988"/>
      <c r="D177" s="988"/>
      <c r="E177" s="988"/>
      <c r="F177" s="988"/>
      <c r="G177" s="988"/>
      <c r="H177" s="988"/>
      <c r="I177" s="988"/>
      <c r="J177" s="232"/>
      <c r="K177" s="194"/>
      <c r="L177" s="194"/>
    </row>
    <row r="178" spans="5:12" ht="15">
      <c r="E178" s="231"/>
      <c r="F178" s="510"/>
      <c r="G178" s="899" t="s">
        <v>872</v>
      </c>
      <c r="H178" s="510"/>
      <c r="I178" s="510"/>
      <c r="J178" s="232"/>
      <c r="K178" s="231"/>
      <c r="L178" s="231"/>
    </row>
    <row r="179" spans="1:12" ht="15">
      <c r="A179" s="989" t="s">
        <v>870</v>
      </c>
      <c r="B179" s="989"/>
      <c r="E179" s="231"/>
      <c r="F179" s="510"/>
      <c r="G179" s="899" t="s">
        <v>873</v>
      </c>
      <c r="H179" s="510"/>
      <c r="I179" s="510"/>
      <c r="J179" s="232"/>
      <c r="K179" s="231"/>
      <c r="L179" s="231"/>
    </row>
    <row r="180" spans="1:12" ht="15">
      <c r="A180" s="989" t="s">
        <v>871</v>
      </c>
      <c r="B180" s="989"/>
      <c r="E180" s="231"/>
      <c r="F180" s="510"/>
      <c r="G180" s="510"/>
      <c r="H180" s="510"/>
      <c r="I180" s="510"/>
      <c r="J180" s="232"/>
      <c r="K180" s="231"/>
      <c r="L180" s="231"/>
    </row>
    <row r="181" spans="5:12" ht="15">
      <c r="E181" s="231"/>
      <c r="F181" s="510"/>
      <c r="G181" s="903"/>
      <c r="H181" s="510"/>
      <c r="I181" s="510"/>
      <c r="J181" s="232"/>
      <c r="K181" s="231"/>
      <c r="L181" s="231"/>
    </row>
    <row r="182" spans="5:12" ht="15">
      <c r="E182" s="231"/>
      <c r="F182" s="511"/>
      <c r="G182" s="899" t="s">
        <v>874</v>
      </c>
      <c r="H182" s="510"/>
      <c r="I182" s="510"/>
      <c r="J182" s="232"/>
      <c r="K182" s="231"/>
      <c r="L182" s="231"/>
    </row>
    <row r="183" spans="5:12" ht="15">
      <c r="E183" s="231"/>
      <c r="F183" s="510"/>
      <c r="G183" s="510"/>
      <c r="H183" s="510"/>
      <c r="I183" s="510"/>
      <c r="J183" s="232"/>
      <c r="K183" s="231"/>
      <c r="L183" s="231"/>
    </row>
    <row r="184" spans="5:12" ht="15">
      <c r="E184" s="231"/>
      <c r="F184" s="510"/>
      <c r="G184" s="510"/>
      <c r="H184" s="510"/>
      <c r="I184" s="510"/>
      <c r="J184" s="232"/>
      <c r="K184" s="231"/>
      <c r="L184" s="231"/>
    </row>
    <row r="185" spans="5:12" ht="15">
      <c r="E185" s="231"/>
      <c r="F185" s="510"/>
      <c r="G185" s="510"/>
      <c r="H185" s="510"/>
      <c r="I185" s="510"/>
      <c r="J185" s="232"/>
      <c r="K185" s="231"/>
      <c r="L185" s="231"/>
    </row>
    <row r="186" spans="5:12" ht="15">
      <c r="E186" s="231"/>
      <c r="F186" s="510"/>
      <c r="G186" s="510"/>
      <c r="H186" s="510"/>
      <c r="I186" s="510"/>
      <c r="J186" s="232"/>
      <c r="K186" s="231"/>
      <c r="L186" s="231"/>
    </row>
    <row r="187" spans="5:12" ht="15">
      <c r="E187" s="233"/>
      <c r="F187" s="512"/>
      <c r="G187" s="512"/>
      <c r="H187" s="512"/>
      <c r="I187" s="512"/>
      <c r="J187" s="234"/>
      <c r="K187" s="233"/>
      <c r="L187" s="233"/>
    </row>
    <row r="188" spans="5:12" ht="15">
      <c r="E188" s="231"/>
      <c r="F188" s="510"/>
      <c r="G188" s="510"/>
      <c r="H188" s="510"/>
      <c r="I188" s="510"/>
      <c r="J188" s="232"/>
      <c r="K188" s="231"/>
      <c r="L188" s="231"/>
    </row>
    <row r="189" spans="5:12" ht="15">
      <c r="E189" s="231"/>
      <c r="F189" s="510"/>
      <c r="G189" s="510"/>
      <c r="H189" s="510"/>
      <c r="I189" s="510"/>
      <c r="J189" s="232"/>
      <c r="K189" s="231"/>
      <c r="L189" s="231"/>
    </row>
    <row r="190" spans="10:12" ht="15">
      <c r="J190" s="315"/>
      <c r="K190" s="314"/>
      <c r="L190" s="314"/>
    </row>
    <row r="191" spans="10:12" ht="15">
      <c r="J191" s="315"/>
      <c r="K191" s="314"/>
      <c r="L191" s="314"/>
    </row>
    <row r="192" spans="10:12" ht="15">
      <c r="J192" s="315"/>
      <c r="K192" s="314"/>
      <c r="L192" s="314"/>
    </row>
    <row r="193" spans="10:12" ht="15">
      <c r="J193" s="315"/>
      <c r="K193" s="314"/>
      <c r="L193" s="314"/>
    </row>
    <row r="194" spans="10:12" ht="15">
      <c r="J194" s="315"/>
      <c r="K194" s="314"/>
      <c r="L194" s="314"/>
    </row>
    <row r="195" spans="5:12" ht="15">
      <c r="E195" s="231"/>
      <c r="J195" s="315"/>
      <c r="K195" s="314"/>
      <c r="L195" s="314"/>
    </row>
  </sheetData>
  <sheetProtection/>
  <mergeCells count="14">
    <mergeCell ref="A175:D175"/>
    <mergeCell ref="A176:I176"/>
    <mergeCell ref="A177:I177"/>
    <mergeCell ref="A180:B180"/>
    <mergeCell ref="A179:B179"/>
    <mergeCell ref="A105:I107"/>
    <mergeCell ref="D143:I143"/>
    <mergeCell ref="D145:J145"/>
    <mergeCell ref="A5:G5"/>
    <mergeCell ref="A1:I1"/>
    <mergeCell ref="A2:I2"/>
    <mergeCell ref="A3:I3"/>
    <mergeCell ref="A74:I76"/>
    <mergeCell ref="A90:I91"/>
  </mergeCells>
  <printOptions/>
  <pageMargins left="0.3" right="0.7086614173228347" top="0.7480314960629921" bottom="0.7480314960629921" header="0.31496062992125984" footer="0.31496062992125984"/>
  <pageSetup orientation="landscape" paperSize="9" scale="56" r:id="rId3"/>
  <rowBreaks count="3" manualBreakCount="3">
    <brk id="73" max="8" man="1"/>
    <brk id="144" max="8" man="1"/>
    <brk id="172"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JPZUZS Obrenovac</dc:creator>
  <cp:keywords/>
  <dc:description/>
  <cp:lastModifiedBy>Korisnik</cp:lastModifiedBy>
  <cp:lastPrinted>2020-06-05T09:39:55Z</cp:lastPrinted>
  <dcterms:created xsi:type="dcterms:W3CDTF">1996-10-14T23:33:28Z</dcterms:created>
  <dcterms:modified xsi:type="dcterms:W3CDTF">2020-06-05T12:36:46Z</dcterms:modified>
  <cp:category/>
  <cp:version/>
  <cp:contentType/>
  <cp:contentStatus/>
</cp:coreProperties>
</file>