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060" activeTab="0"/>
  </bookViews>
  <sheets>
    <sheet name="Namenski" sheetId="1" r:id="rId1"/>
    <sheet name="Sheet1" sheetId="2" r:id="rId2"/>
  </sheets>
  <definedNames>
    <definedName name="_xlnm.Print_Area" localSheetId="0">'Namenski'!$A$1:$L$58</definedName>
  </definedNames>
  <calcPr fullCalcOnLoad="1"/>
</workbook>
</file>

<file path=xl/sharedStrings.xml><?xml version="1.0" encoding="utf-8"?>
<sst xmlns="http://schemas.openxmlformats.org/spreadsheetml/2006/main" count="91" uniqueCount="85">
  <si>
    <t>I</t>
  </si>
  <si>
    <t xml:space="preserve">Мониторинг животне средине </t>
  </si>
  <si>
    <t>III</t>
  </si>
  <si>
    <t>II</t>
  </si>
  <si>
    <t xml:space="preserve">Реализација програма сузбијања штетних глодара </t>
  </si>
  <si>
    <t>1.</t>
  </si>
  <si>
    <t>4а</t>
  </si>
  <si>
    <t>1б</t>
  </si>
  <si>
    <t>Реализација програма сузбијања штетних артропода - комарци и крпељи-стручна комисија</t>
  </si>
  <si>
    <t>1a</t>
  </si>
  <si>
    <t>2а</t>
  </si>
  <si>
    <t>Постројење за прераду отпадних вода                                                                                                                                            -  набавка и постављање кишомера</t>
  </si>
  <si>
    <t>Маршутно мерење буке</t>
  </si>
  <si>
    <t>Мониторинг вода</t>
  </si>
  <si>
    <t xml:space="preserve">Мониторинг земљишта </t>
  </si>
  <si>
    <t xml:space="preserve">Мониторинг ваздуха </t>
  </si>
  <si>
    <t>3a</t>
  </si>
  <si>
    <t xml:space="preserve">Информисање јавности о стању  животне средине на територији општине Обреновац издавањем билтена             </t>
  </si>
  <si>
    <t xml:space="preserve">Пројектовање и реализација система за коришћење обновљивих извора енергије и повећање енергетске ефикасности                                                                                </t>
  </si>
  <si>
    <t>2б</t>
  </si>
  <si>
    <t>Програми заштите и унапређења заштите животне средине и природних вредности на територији ГО Обреновац</t>
  </si>
  <si>
    <t>Постројење за прераду отпадних вода                                                                                                                                            -  геодетско снимање шахти фекалне и кишне канализације</t>
  </si>
  <si>
    <t xml:space="preserve">Промотивне  кампање у циљу развијања и афирмације проеколошког мишљења   (обележавање значајних еколошких датума за 2013. годину, саднице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</si>
  <si>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5а</t>
  </si>
  <si>
    <t>Реализација програма сузбијања штетних артропода - третирање комарца и крпеља</t>
  </si>
  <si>
    <t xml:space="preserve">Промотивне  кампање у циљу развијања и афирмације проеколошког мишљења                                                                                                                                                                    </t>
  </si>
  <si>
    <t>Програми развоја јавне свести о значају заштите животне средине као и образови, истраживачки и развојни програми и  пројекти развоја научног истраживања, образовања и васпитања у ГО Обреновац</t>
  </si>
  <si>
    <t xml:space="preserve">Реализација програма сузбијања штетних артропода </t>
  </si>
  <si>
    <t xml:space="preserve">Реализација годишњег програма заштите и развоја ЗП "Група стабала храста лужњака - Јозића колиба"   </t>
  </si>
  <si>
    <t>3а</t>
  </si>
  <si>
    <t>Програм заштите Забрана</t>
  </si>
  <si>
    <t>Пројектовање јавних зелених површина -услови ЈП</t>
  </si>
  <si>
    <t xml:space="preserve">Oдржавање  арборетума </t>
  </si>
  <si>
    <t>1а</t>
  </si>
  <si>
    <t>1ц</t>
  </si>
  <si>
    <t>5б</t>
  </si>
  <si>
    <t>8а</t>
  </si>
  <si>
    <t>Израда стратешке процене утицаја на животну средину ПДР-а за изградњу ППОВ на локацији уз реку Колубару ГО Обреновац-пренета обавеза из 2012.године</t>
  </si>
  <si>
    <t>1д</t>
  </si>
  <si>
    <t xml:space="preserve">Уређење и одржавање  излетничке шуме Забран </t>
  </si>
  <si>
    <t xml:space="preserve">Промотивно штампани материјал  у циљу развијања и афирмације проеколошког мишљења - (обележавање значајних еколошких датума за 2013. годину)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</si>
  <si>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4б</t>
  </si>
  <si>
    <t>Самоходна косачица</t>
  </si>
  <si>
    <t>6а</t>
  </si>
  <si>
    <t>Реализација програма сузбијања штетних артропода - комарци и крпељи-стручна комисија- пренета обавеза из 2012.године</t>
  </si>
  <si>
    <t>Одржавање  арборетума</t>
  </si>
  <si>
    <t>Усаглашавање  пројектно-техничке документације са постојећом законском регулативом</t>
  </si>
  <si>
    <t>Пројектовање јавних зелених површина</t>
  </si>
  <si>
    <t>Пројектантско-консултантске услуге</t>
  </si>
  <si>
    <t xml:space="preserve">Реализација годишњег програма заштите и развоја ЗП "Група стабала храста лужњака - Јозића колиба" - чуварско-редарска служба </t>
  </si>
  <si>
    <t>6б</t>
  </si>
  <si>
    <t>6ц</t>
  </si>
  <si>
    <t xml:space="preserve"> 
Средства из буџета</t>
  </si>
  <si>
    <t>Трансферна средства са виших нивоа власти</t>
  </si>
  <si>
    <t>Укупно</t>
  </si>
  <si>
    <t xml:space="preserve"> Набавка опреме</t>
  </si>
  <si>
    <t>Рецентно стање квалитета земљишта  у плавним зонама реке Колубаре</t>
  </si>
  <si>
    <t xml:space="preserve"> Анализа воде и седимента у  каналима</t>
  </si>
  <si>
    <t xml:space="preserve"> Одржавање соларног пуњача </t>
  </si>
  <si>
    <t>Елаборат санације заштићеног стабла</t>
  </si>
  <si>
    <t>Санација заштићеног стабла</t>
  </si>
  <si>
    <t>Реализација годишњег програма заштите и развоја ЗП "Група стабала храста лужњака - Јозића колиба" - мобилијар,табле, летња учионица,...</t>
  </si>
  <si>
    <t>1е</t>
  </si>
  <si>
    <t>Реализација годишњег програма заштите и развоја ЗП "Група стабала храста лужњака - Јозића колиба" - промоција ЗП добра</t>
  </si>
  <si>
    <t>Извођење радова на реализацији Главног пројекта зеленила у ул.А.Симовића  у Обреновцу-пренета обавеза из 2012.године</t>
  </si>
  <si>
    <t>Стручни надзор на извођењу радова на реализацији Главног пројекта зеленила у ул.А.Симовића  у Обреновцу-пренета обавеза из 2012.године-пренета обавеза из 2012.године</t>
  </si>
  <si>
    <t>Реализација годишњег програма заштите и развоја ЗП "Група стабала храста лужњака - Јозића колиба" - материјали за посебне намене</t>
  </si>
  <si>
    <t>2.</t>
  </si>
  <si>
    <t>Ред.бр.</t>
  </si>
  <si>
    <t>Опис</t>
  </si>
  <si>
    <t>8б</t>
  </si>
  <si>
    <t>8ц</t>
  </si>
  <si>
    <t>8д</t>
  </si>
  <si>
    <t>8г</t>
  </si>
  <si>
    <t>Вишак прихода-суфицит</t>
  </si>
  <si>
    <t>УКУПНО</t>
  </si>
  <si>
    <r>
      <t xml:space="preserve">Постројење за прераду отпадних вода </t>
    </r>
    <r>
      <rPr>
        <sz val="11"/>
        <color indexed="23"/>
        <rFont val="Times New Roman"/>
        <family val="1"/>
      </rPr>
      <t xml:space="preserve">                                                                                                                                           - </t>
    </r>
    <r>
      <rPr>
        <sz val="11"/>
        <rFont val="Times New Roman"/>
        <family val="1"/>
      </rPr>
      <t xml:space="preserve">израда планске и пројектне документације за ППОВ-а , план детаљне регулације - пренета обавеза  из 2011.године                                                                                                                                              </t>
    </r>
  </si>
  <si>
    <r>
      <t xml:space="preserve">Постројење за прераду отпадних вода </t>
    </r>
    <r>
      <rPr>
        <sz val="11"/>
        <color indexed="23"/>
        <rFont val="Times New Roman"/>
        <family val="1"/>
      </rPr>
      <t xml:space="preserve">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</si>
  <si>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Табела 3.1.3.</t>
  </si>
  <si>
    <t xml:space="preserve"> 
Средства из буџета-РЕАЛИЗАЦИЈА</t>
  </si>
  <si>
    <t>Трансферна средства са виших нивоа власти-РЕАЛИЗАЦИЈА</t>
  </si>
  <si>
    <t>Вишак прихода-суфицит- РЕАЛИЗАЦИЈА</t>
  </si>
  <si>
    <t>Укупно-РЕАЛИЗАЦИЈА</t>
  </si>
  <si>
    <t>%  РЕАЛИЗАЦИЈЕ</t>
  </si>
  <si>
    <t xml:space="preserve">ИЗВРШЕЊЕ  РАСХОДА И ИЗДАТАКА - НАМЕНСКИ ДЕО ЗА 2013.ГОДИНУ </t>
  </si>
</sst>
</file>

<file path=xl/styles.xml><?xml version="1.0" encoding="utf-8"?>
<styleSheet xmlns="http://schemas.openxmlformats.org/spreadsheetml/2006/main">
  <numFmts count="4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.##0.00"/>
  </numFmts>
  <fonts count="50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32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9" fillId="4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0" fillId="33" borderId="15" xfId="0" applyFont="1" applyFill="1" applyBorder="1" applyAlignment="1">
      <alignment horizontal="left" wrapText="1"/>
    </xf>
    <xf numFmtId="4" fontId="10" fillId="33" borderId="15" xfId="0" applyNumberFormat="1" applyFont="1" applyFill="1" applyBorder="1" applyAlignment="1">
      <alignment wrapText="1"/>
    </xf>
    <xf numFmtId="4" fontId="10" fillId="33" borderId="16" xfId="0" applyNumberFormat="1" applyFont="1" applyFill="1" applyBorder="1" applyAlignment="1">
      <alignment wrapText="1"/>
    </xf>
    <xf numFmtId="4" fontId="10" fillId="33" borderId="17" xfId="0" applyNumberFormat="1" applyFont="1" applyFill="1" applyBorder="1" applyAlignment="1">
      <alignment horizontal="right" wrapText="1"/>
    </xf>
    <xf numFmtId="4" fontId="10" fillId="34" borderId="18" xfId="0" applyNumberFormat="1" applyFont="1" applyFill="1" applyBorder="1" applyAlignment="1">
      <alignment horizontal="right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wrapText="1"/>
    </xf>
    <xf numFmtId="4" fontId="11" fillId="0" borderId="21" xfId="0" applyNumberFormat="1" applyFont="1" applyFill="1" applyBorder="1" applyAlignment="1">
      <alignment horizontal="right" vertical="center" wrapText="1"/>
    </xf>
    <xf numFmtId="4" fontId="11" fillId="0" borderId="21" xfId="0" applyNumberFormat="1" applyFont="1" applyFill="1" applyBorder="1" applyAlignment="1">
      <alignment horizontal="right" wrapText="1"/>
    </xf>
    <xf numFmtId="4" fontId="11" fillId="0" borderId="22" xfId="0" applyNumberFormat="1" applyFont="1" applyFill="1" applyBorder="1" applyAlignment="1">
      <alignment horizontal="right" wrapText="1"/>
    </xf>
    <xf numFmtId="4" fontId="11" fillId="0" borderId="23" xfId="0" applyNumberFormat="1" applyFont="1" applyFill="1" applyBorder="1" applyAlignment="1">
      <alignment wrapText="1"/>
    </xf>
    <xf numFmtId="4" fontId="11" fillId="0" borderId="24" xfId="0" applyNumberFormat="1" applyFont="1" applyFill="1" applyBorder="1" applyAlignment="1">
      <alignment wrapText="1"/>
    </xf>
    <xf numFmtId="4" fontId="10" fillId="34" borderId="22" xfId="0" applyNumberFormat="1" applyFont="1" applyFill="1" applyBorder="1" applyAlignment="1">
      <alignment horizontal="right" wrapText="1"/>
    </xf>
    <xf numFmtId="0" fontId="11" fillId="0" borderId="22" xfId="0" applyFont="1" applyFill="1" applyBorder="1" applyAlignment="1">
      <alignment horizontal="left" vertical="center" wrapText="1"/>
    </xf>
    <xf numFmtId="4" fontId="11" fillId="0" borderId="21" xfId="0" applyNumberFormat="1" applyFont="1" applyFill="1" applyBorder="1" applyAlignment="1">
      <alignment vertical="center" wrapText="1"/>
    </xf>
    <xf numFmtId="4" fontId="11" fillId="0" borderId="25" xfId="0" applyNumberFormat="1" applyFont="1" applyFill="1" applyBorder="1" applyAlignment="1">
      <alignment horizontal="right" wrapText="1"/>
    </xf>
    <xf numFmtId="4" fontId="11" fillId="0" borderId="26" xfId="0" applyNumberFormat="1" applyFont="1" applyFill="1" applyBorder="1" applyAlignment="1">
      <alignment vertical="center" wrapText="1"/>
    </xf>
    <xf numFmtId="4" fontId="11" fillId="0" borderId="26" xfId="0" applyNumberFormat="1" applyFont="1" applyFill="1" applyBorder="1" applyAlignment="1">
      <alignment horizontal="right" vertical="center" wrapText="1"/>
    </xf>
    <xf numFmtId="4" fontId="11" fillId="0" borderId="22" xfId="0" applyNumberFormat="1" applyFont="1" applyFill="1" applyBorder="1" applyAlignment="1">
      <alignment horizontal="right" vertical="center" wrapText="1"/>
    </xf>
    <xf numFmtId="4" fontId="10" fillId="34" borderId="27" xfId="0" applyNumberFormat="1" applyFont="1" applyFill="1" applyBorder="1" applyAlignment="1">
      <alignment horizontal="right" wrapText="1"/>
    </xf>
    <xf numFmtId="4" fontId="10" fillId="33" borderId="15" xfId="0" applyNumberFormat="1" applyFont="1" applyFill="1" applyBorder="1" applyAlignment="1">
      <alignment vertical="center" wrapText="1"/>
    </xf>
    <xf numFmtId="4" fontId="10" fillId="33" borderId="28" xfId="0" applyNumberFormat="1" applyFont="1" applyFill="1" applyBorder="1" applyAlignment="1">
      <alignment horizontal="right" wrapText="1"/>
    </xf>
    <xf numFmtId="4" fontId="11" fillId="0" borderId="29" xfId="0" applyNumberFormat="1" applyFont="1" applyFill="1" applyBorder="1" applyAlignment="1">
      <alignment vertical="center" wrapText="1"/>
    </xf>
    <xf numFmtId="4" fontId="11" fillId="0" borderId="22" xfId="0" applyNumberFormat="1" applyFont="1" applyFill="1" applyBorder="1" applyAlignment="1">
      <alignment vertical="center" wrapText="1"/>
    </xf>
    <xf numFmtId="4" fontId="11" fillId="0" borderId="30" xfId="0" applyNumberFormat="1" applyFont="1" applyFill="1" applyBorder="1" applyAlignment="1">
      <alignment horizontal="right" vertical="center" wrapText="1"/>
    </xf>
    <xf numFmtId="4" fontId="11" fillId="0" borderId="31" xfId="0" applyNumberFormat="1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left" vertical="center" wrapText="1"/>
    </xf>
    <xf numFmtId="4" fontId="11" fillId="0" borderId="25" xfId="0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4" fontId="11" fillId="0" borderId="28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32" xfId="0" applyNumberFormat="1" applyFont="1" applyFill="1" applyBorder="1" applyAlignment="1">
      <alignment horizontal="right" vertical="center" wrapText="1"/>
    </xf>
    <xf numFmtId="4" fontId="10" fillId="33" borderId="15" xfId="0" applyNumberFormat="1" applyFont="1" applyFill="1" applyBorder="1" applyAlignment="1">
      <alignment horizontal="right" vertical="center" wrapText="1"/>
    </xf>
    <xf numFmtId="4" fontId="10" fillId="33" borderId="16" xfId="0" applyNumberFormat="1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vertical="center" wrapText="1"/>
    </xf>
    <xf numFmtId="4" fontId="10" fillId="0" borderId="33" xfId="0" applyNumberFormat="1" applyFont="1" applyBorder="1" applyAlignment="1">
      <alignment vertical="center" wrapText="1"/>
    </xf>
    <xf numFmtId="4" fontId="10" fillId="34" borderId="34" xfId="0" applyNumberFormat="1" applyFont="1" applyFill="1" applyBorder="1" applyAlignment="1">
      <alignment horizontal="right" wrapText="1"/>
    </xf>
    <xf numFmtId="0" fontId="10" fillId="0" borderId="35" xfId="0" applyFont="1" applyFill="1" applyBorder="1" applyAlignment="1">
      <alignment horizontal="center" vertical="center" wrapText="1"/>
    </xf>
    <xf numFmtId="4" fontId="10" fillId="0" borderId="26" xfId="0" applyNumberFormat="1" applyFont="1" applyFill="1" applyBorder="1" applyAlignment="1">
      <alignment vertical="center" wrapText="1"/>
    </xf>
    <xf numFmtId="4" fontId="10" fillId="0" borderId="28" xfId="0" applyNumberFormat="1" applyFont="1" applyBorder="1" applyAlignment="1">
      <alignment vertical="center" wrapText="1"/>
    </xf>
    <xf numFmtId="4" fontId="10" fillId="34" borderId="16" xfId="0" applyNumberFormat="1" applyFont="1" applyFill="1" applyBorder="1" applyAlignment="1">
      <alignment horizontal="right" wrapText="1"/>
    </xf>
    <xf numFmtId="0" fontId="10" fillId="35" borderId="15" xfId="0" applyFont="1" applyFill="1" applyBorder="1" applyAlignment="1">
      <alignment horizontal="left" wrapText="1"/>
    </xf>
    <xf numFmtId="4" fontId="10" fillId="35" borderId="15" xfId="0" applyNumberFormat="1" applyFont="1" applyFill="1" applyBorder="1" applyAlignment="1">
      <alignment wrapText="1"/>
    </xf>
    <xf numFmtId="4" fontId="10" fillId="35" borderId="16" xfId="0" applyNumberFormat="1" applyFont="1" applyFill="1" applyBorder="1" applyAlignment="1">
      <alignment wrapText="1"/>
    </xf>
    <xf numFmtId="4" fontId="10" fillId="35" borderId="16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4" fontId="10" fillId="0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187" fontId="11" fillId="0" borderId="0" xfId="42" applyFont="1" applyAlignment="1">
      <alignment wrapText="1"/>
    </xf>
    <xf numFmtId="0" fontId="11" fillId="0" borderId="0" xfId="0" applyFont="1" applyAlignment="1">
      <alignment horizontal="left" wrapText="1"/>
    </xf>
    <xf numFmtId="4" fontId="11" fillId="0" borderId="0" xfId="0" applyNumberFormat="1" applyFont="1" applyAlignment="1">
      <alignment wrapText="1"/>
    </xf>
    <xf numFmtId="4" fontId="11" fillId="0" borderId="0" xfId="0" applyNumberFormat="1" applyFont="1" applyBorder="1" applyAlignment="1">
      <alignment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87" fontId="10" fillId="0" borderId="0" xfId="42" applyFont="1" applyAlignment="1">
      <alignment wrapText="1"/>
    </xf>
    <xf numFmtId="0" fontId="11" fillId="0" borderId="0" xfId="0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2" fontId="11" fillId="0" borderId="0" xfId="0" applyNumberFormat="1" applyFont="1" applyAlignment="1">
      <alignment horizontal="right" wrapText="1"/>
    </xf>
    <xf numFmtId="4" fontId="11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Alignment="1">
      <alignment horizontal="left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wrapText="1"/>
    </xf>
    <xf numFmtId="4" fontId="11" fillId="0" borderId="33" xfId="0" applyNumberFormat="1" applyFont="1" applyFill="1" applyBorder="1" applyAlignment="1">
      <alignment wrapText="1"/>
    </xf>
    <xf numFmtId="4" fontId="11" fillId="0" borderId="37" xfId="0" applyNumberFormat="1" applyFont="1" applyFill="1" applyBorder="1" applyAlignment="1">
      <alignment wrapText="1"/>
    </xf>
    <xf numFmtId="0" fontId="11" fillId="0" borderId="35" xfId="0" applyFont="1" applyFill="1" applyBorder="1" applyAlignment="1">
      <alignment horizontal="center" vertical="center" wrapText="1"/>
    </xf>
    <xf numFmtId="4" fontId="11" fillId="36" borderId="26" xfId="0" applyNumberFormat="1" applyFont="1" applyFill="1" applyBorder="1" applyAlignment="1">
      <alignment vertical="center" wrapText="1"/>
    </xf>
    <xf numFmtId="4" fontId="11" fillId="0" borderId="30" xfId="0" applyNumberFormat="1" applyFont="1" applyFill="1" applyBorder="1" applyAlignment="1">
      <alignment wrapText="1"/>
    </xf>
    <xf numFmtId="4" fontId="11" fillId="0" borderId="31" xfId="0" applyNumberFormat="1" applyFont="1" applyFill="1" applyBorder="1" applyAlignment="1">
      <alignment wrapText="1"/>
    </xf>
    <xf numFmtId="4" fontId="11" fillId="0" borderId="28" xfId="0" applyNumberFormat="1" applyFont="1" applyFill="1" applyBorder="1" applyAlignment="1">
      <alignment vertical="center" wrapText="1"/>
    </xf>
    <xf numFmtId="4" fontId="11" fillId="0" borderId="38" xfId="0" applyNumberFormat="1" applyFont="1" applyFill="1" applyBorder="1" applyAlignment="1">
      <alignment horizontal="right" vertical="center" wrapText="1"/>
    </xf>
    <xf numFmtId="4" fontId="11" fillId="0" borderId="39" xfId="0" applyNumberFormat="1" applyFont="1" applyFill="1" applyBorder="1" applyAlignment="1">
      <alignment horizontal="right" vertical="center" wrapText="1"/>
    </xf>
    <xf numFmtId="4" fontId="11" fillId="0" borderId="33" xfId="0" applyNumberFormat="1" applyFont="1" applyFill="1" applyBorder="1" applyAlignment="1">
      <alignment vertical="center" wrapText="1"/>
    </xf>
    <xf numFmtId="4" fontId="11" fillId="0" borderId="37" xfId="0" applyNumberFormat="1" applyFont="1" applyFill="1" applyBorder="1" applyAlignment="1">
      <alignment vertical="center" wrapText="1"/>
    </xf>
    <xf numFmtId="0" fontId="2" fillId="0" borderId="40" xfId="0" applyFont="1" applyBorder="1" applyAlignment="1">
      <alignment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1" fillId="35" borderId="15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201" fontId="11" fillId="0" borderId="0" xfId="0" applyNumberFormat="1" applyFont="1" applyAlignment="1">
      <alignment wrapText="1"/>
    </xf>
    <xf numFmtId="0" fontId="10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5" fillId="33" borderId="41" xfId="0" applyFont="1" applyFill="1" applyBorder="1" applyAlignment="1">
      <alignment horizontal="center" wrapText="1"/>
    </xf>
    <xf numFmtId="0" fontId="0" fillId="33" borderId="42" xfId="0" applyFill="1" applyBorder="1" applyAlignment="1">
      <alignment horizontal="center" wrapText="1"/>
    </xf>
    <xf numFmtId="0" fontId="5" fillId="33" borderId="41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0"/>
  <sheetViews>
    <sheetView tabSelected="1" view="pageBreakPreview" zoomScale="75" zoomScaleNormal="75" zoomScaleSheetLayoutView="75" zoomScalePageLayoutView="0" workbookViewId="0" topLeftCell="B48">
      <selection activeCell="K14" sqref="K14"/>
    </sheetView>
  </sheetViews>
  <sheetFormatPr defaultColWidth="9.140625" defaultRowHeight="12.75"/>
  <cols>
    <col min="1" max="1" width="8.8515625" style="1" hidden="1" customWidth="1"/>
    <col min="2" max="2" width="8.8515625" style="113" customWidth="1"/>
    <col min="3" max="3" width="36.7109375" style="86" customWidth="1"/>
    <col min="4" max="4" width="14.7109375" style="84" customWidth="1"/>
    <col min="5" max="6" width="13.140625" style="84" customWidth="1"/>
    <col min="7" max="7" width="14.8515625" style="84" customWidth="1"/>
    <col min="8" max="8" width="14.57421875" style="84" customWidth="1"/>
    <col min="9" max="9" width="13.7109375" style="84" customWidth="1"/>
    <col min="10" max="10" width="14.00390625" style="84" customWidth="1"/>
    <col min="11" max="11" width="15.00390625" style="84" customWidth="1"/>
    <col min="12" max="12" width="14.28125" style="84" customWidth="1"/>
    <col min="13" max="14" width="13.140625" style="1" bestFit="1" customWidth="1"/>
    <col min="15" max="16384" width="9.140625" style="1" customWidth="1"/>
  </cols>
  <sheetData>
    <row r="2" ht="15.75">
      <c r="C2" s="119" t="s">
        <v>78</v>
      </c>
    </row>
    <row r="3" spans="2:12" s="2" customFormat="1" ht="36" customHeight="1">
      <c r="B3" s="114"/>
      <c r="C3" s="121" t="s">
        <v>84</v>
      </c>
      <c r="D3" s="122"/>
      <c r="E3" s="122"/>
      <c r="F3" s="122"/>
      <c r="G3" s="122"/>
      <c r="H3" s="32"/>
      <c r="I3" s="32"/>
      <c r="J3" s="32"/>
      <c r="K3" s="32"/>
      <c r="L3" s="32"/>
    </row>
    <row r="4" spans="2:12" s="2" customFormat="1" ht="26.25" customHeight="1" thickBot="1">
      <c r="B4" s="114"/>
      <c r="C4" s="30"/>
      <c r="D4" s="31"/>
      <c r="E4" s="31"/>
      <c r="F4" s="31"/>
      <c r="G4" s="31"/>
      <c r="H4" s="32"/>
      <c r="I4" s="32"/>
      <c r="J4" s="32"/>
      <c r="K4" s="32"/>
      <c r="L4" s="32"/>
    </row>
    <row r="5" spans="1:12" s="112" customFormat="1" ht="86.25" customHeight="1" thickBot="1">
      <c r="A5" s="109"/>
      <c r="B5" s="115" t="s">
        <v>68</v>
      </c>
      <c r="C5" s="110" t="s">
        <v>69</v>
      </c>
      <c r="D5" s="110" t="s">
        <v>52</v>
      </c>
      <c r="E5" s="110" t="s">
        <v>53</v>
      </c>
      <c r="F5" s="110" t="s">
        <v>74</v>
      </c>
      <c r="G5" s="111" t="s">
        <v>54</v>
      </c>
      <c r="H5" s="110" t="s">
        <v>79</v>
      </c>
      <c r="I5" s="110" t="s">
        <v>80</v>
      </c>
      <c r="J5" s="110" t="s">
        <v>81</v>
      </c>
      <c r="K5" s="111" t="s">
        <v>82</v>
      </c>
      <c r="L5" s="111" t="s">
        <v>83</v>
      </c>
    </row>
    <row r="6" spans="1:12" s="2" customFormat="1" ht="23.25" customHeight="1" thickBot="1">
      <c r="A6" s="126" t="s">
        <v>0</v>
      </c>
      <c r="B6" s="127"/>
      <c r="C6" s="33" t="s">
        <v>1</v>
      </c>
      <c r="D6" s="34">
        <f>SUM(D7+D9+D11+D13)</f>
        <v>6343130</v>
      </c>
      <c r="E6" s="34">
        <f>SUM(E7+E9+E11+E13)</f>
        <v>0</v>
      </c>
      <c r="F6" s="34">
        <f>SUM(F7+F9+F11+F13)</f>
        <v>0</v>
      </c>
      <c r="G6" s="35">
        <f>SUM(G7+G9+G11+G13)</f>
        <v>6343130</v>
      </c>
      <c r="H6" s="35">
        <f>SUM(H7:H13)</f>
        <v>6183538</v>
      </c>
      <c r="I6" s="35">
        <f>SUM(I7:I13)</f>
        <v>0</v>
      </c>
      <c r="J6" s="35">
        <f>SUM(J7:J13)</f>
        <v>0</v>
      </c>
      <c r="K6" s="35">
        <f>SUM(H6:J6)</f>
        <v>6183538</v>
      </c>
      <c r="L6" s="36">
        <f>SUM(K6/G6*100)</f>
        <v>97.48401814246279</v>
      </c>
    </row>
    <row r="7" spans="1:12" s="8" customFormat="1" ht="23.25" customHeight="1" thickBot="1">
      <c r="A7" s="12"/>
      <c r="B7" s="96">
        <v>1</v>
      </c>
      <c r="C7" s="97" t="s">
        <v>15</v>
      </c>
      <c r="D7" s="40">
        <v>2962170</v>
      </c>
      <c r="E7" s="40">
        <f>SUM(E8)</f>
        <v>0</v>
      </c>
      <c r="F7" s="40">
        <f>SUM(F8)</f>
        <v>0</v>
      </c>
      <c r="G7" s="98">
        <f aca="true" t="shared" si="0" ref="G7:G13">SUM(D7+E7)</f>
        <v>2962170</v>
      </c>
      <c r="H7" s="98">
        <v>2962170</v>
      </c>
      <c r="I7" s="98">
        <v>0</v>
      </c>
      <c r="J7" s="98">
        <v>0</v>
      </c>
      <c r="K7" s="99">
        <f aca="true" t="shared" si="1" ref="K7:K13">SUM(H7+I7)</f>
        <v>2962170</v>
      </c>
      <c r="L7" s="37">
        <f aca="true" t="shared" si="2" ref="L7:L51">SUM(K7/G7*100)</f>
        <v>100</v>
      </c>
    </row>
    <row r="8" spans="1:12" s="7" customFormat="1" ht="23.25" customHeight="1" hidden="1" thickBot="1" thickTop="1">
      <c r="A8" s="13">
        <v>512</v>
      </c>
      <c r="B8" s="38" t="s">
        <v>9</v>
      </c>
      <c r="C8" s="39" t="s">
        <v>55</v>
      </c>
      <c r="D8" s="40">
        <v>3200000</v>
      </c>
      <c r="E8" s="41">
        <v>0</v>
      </c>
      <c r="F8" s="42">
        <v>0</v>
      </c>
      <c r="G8" s="43">
        <f t="shared" si="0"/>
        <v>3200000</v>
      </c>
      <c r="H8" s="43"/>
      <c r="I8" s="43"/>
      <c r="J8" s="43"/>
      <c r="K8" s="44">
        <f t="shared" si="1"/>
        <v>0</v>
      </c>
      <c r="L8" s="45">
        <f t="shared" si="2"/>
        <v>0</v>
      </c>
    </row>
    <row r="9" spans="1:12" s="7" customFormat="1" ht="35.25" customHeight="1" thickBot="1" thickTop="1">
      <c r="A9" s="14"/>
      <c r="B9" s="38">
        <v>2</v>
      </c>
      <c r="C9" s="46" t="s">
        <v>14</v>
      </c>
      <c r="D9" s="47">
        <f>SUM(D10)</f>
        <v>1500000</v>
      </c>
      <c r="E9" s="47">
        <f>SUM(E10)</f>
        <v>0</v>
      </c>
      <c r="F9" s="47">
        <f>SUM(F10)</f>
        <v>0</v>
      </c>
      <c r="G9" s="43">
        <f t="shared" si="0"/>
        <v>1500000</v>
      </c>
      <c r="H9" s="43">
        <v>1500000</v>
      </c>
      <c r="I9" s="43">
        <v>0</v>
      </c>
      <c r="J9" s="43">
        <v>0</v>
      </c>
      <c r="K9" s="44">
        <f t="shared" si="1"/>
        <v>1500000</v>
      </c>
      <c r="L9" s="45">
        <f t="shared" si="2"/>
        <v>100</v>
      </c>
    </row>
    <row r="10" spans="1:12" s="7" customFormat="1" ht="66.75" customHeight="1" hidden="1" thickBot="1" thickTop="1">
      <c r="A10" s="13">
        <v>424</v>
      </c>
      <c r="B10" s="38" t="s">
        <v>10</v>
      </c>
      <c r="C10" s="46" t="s">
        <v>56</v>
      </c>
      <c r="D10" s="47">
        <v>1500000</v>
      </c>
      <c r="E10" s="48">
        <v>0</v>
      </c>
      <c r="F10" s="42">
        <v>0</v>
      </c>
      <c r="G10" s="43">
        <f t="shared" si="0"/>
        <v>1500000</v>
      </c>
      <c r="H10" s="43"/>
      <c r="I10" s="43"/>
      <c r="J10" s="43"/>
      <c r="K10" s="44">
        <f t="shared" si="1"/>
        <v>0</v>
      </c>
      <c r="L10" s="45">
        <f t="shared" si="2"/>
        <v>0</v>
      </c>
    </row>
    <row r="11" spans="1:12" s="10" customFormat="1" ht="63" customHeight="1" thickBot="1" thickTop="1">
      <c r="A11" s="14"/>
      <c r="B11" s="38">
        <v>3</v>
      </c>
      <c r="C11" s="46" t="s">
        <v>13</v>
      </c>
      <c r="D11" s="56">
        <v>1380960</v>
      </c>
      <c r="E11" s="56">
        <f>SUM(E12)</f>
        <v>0</v>
      </c>
      <c r="F11" s="56">
        <f>SUM(F12)</f>
        <v>0</v>
      </c>
      <c r="G11" s="43">
        <f t="shared" si="0"/>
        <v>1380960</v>
      </c>
      <c r="H11" s="43">
        <v>1351368</v>
      </c>
      <c r="I11" s="43">
        <v>0</v>
      </c>
      <c r="J11" s="43">
        <v>0</v>
      </c>
      <c r="K11" s="44">
        <f t="shared" si="1"/>
        <v>1351368</v>
      </c>
      <c r="L11" s="45">
        <f t="shared" si="2"/>
        <v>97.85714285714285</v>
      </c>
    </row>
    <row r="12" spans="1:12" s="10" customFormat="1" ht="63" customHeight="1" hidden="1" thickBot="1" thickTop="1">
      <c r="A12" s="13">
        <v>424</v>
      </c>
      <c r="B12" s="38" t="s">
        <v>16</v>
      </c>
      <c r="C12" s="46" t="s">
        <v>57</v>
      </c>
      <c r="D12" s="49">
        <v>1400000</v>
      </c>
      <c r="E12" s="50">
        <v>0</v>
      </c>
      <c r="F12" s="51">
        <v>0</v>
      </c>
      <c r="G12" s="43">
        <f t="shared" si="0"/>
        <v>1400000</v>
      </c>
      <c r="H12" s="43"/>
      <c r="I12" s="43"/>
      <c r="J12" s="43"/>
      <c r="K12" s="44">
        <f t="shared" si="1"/>
        <v>0</v>
      </c>
      <c r="L12" s="45">
        <f t="shared" si="2"/>
        <v>0</v>
      </c>
    </row>
    <row r="13" spans="1:12" s="10" customFormat="1" ht="63" customHeight="1" thickBot="1" thickTop="1">
      <c r="A13" s="15">
        <v>424</v>
      </c>
      <c r="B13" s="100">
        <v>4</v>
      </c>
      <c r="C13" s="59" t="s">
        <v>12</v>
      </c>
      <c r="D13" s="101">
        <v>500000</v>
      </c>
      <c r="E13" s="49">
        <v>0</v>
      </c>
      <c r="F13" s="49">
        <v>0</v>
      </c>
      <c r="G13" s="102">
        <f t="shared" si="0"/>
        <v>500000</v>
      </c>
      <c r="H13" s="102">
        <v>370000</v>
      </c>
      <c r="I13" s="102">
        <v>0</v>
      </c>
      <c r="J13" s="102">
        <v>0</v>
      </c>
      <c r="K13" s="103">
        <f t="shared" si="1"/>
        <v>370000</v>
      </c>
      <c r="L13" s="52">
        <f t="shared" si="2"/>
        <v>74</v>
      </c>
    </row>
    <row r="14" spans="1:15" s="4" customFormat="1" ht="98.25" customHeight="1" thickBot="1">
      <c r="A14" s="128" t="s">
        <v>3</v>
      </c>
      <c r="B14" s="129"/>
      <c r="C14" s="33" t="s">
        <v>20</v>
      </c>
      <c r="D14" s="53">
        <f aca="true" t="shared" si="3" ref="D14:J14">SUM(D15+D22+D25+D27+D32+D36+D37+D39+D45)</f>
        <v>28920680</v>
      </c>
      <c r="E14" s="53">
        <f t="shared" si="3"/>
        <v>1300000</v>
      </c>
      <c r="F14" s="53">
        <f t="shared" si="3"/>
        <v>304617.7</v>
      </c>
      <c r="G14" s="53">
        <f t="shared" si="3"/>
        <v>30525297.7</v>
      </c>
      <c r="H14" s="53">
        <f t="shared" si="3"/>
        <v>23875034.8</v>
      </c>
      <c r="I14" s="53">
        <f t="shared" si="3"/>
        <v>412948.8</v>
      </c>
      <c r="J14" s="53">
        <f t="shared" si="3"/>
        <v>94099.2</v>
      </c>
      <c r="K14" s="53">
        <f>SUM(H14:J14)</f>
        <v>24382082.8</v>
      </c>
      <c r="L14" s="54">
        <f t="shared" si="2"/>
        <v>79.87500413468531</v>
      </c>
      <c r="M14" s="28"/>
      <c r="N14" s="28"/>
      <c r="O14" s="28"/>
    </row>
    <row r="15" spans="1:15" s="7" customFormat="1" ht="62.25" customHeight="1" thickBot="1">
      <c r="A15" s="16"/>
      <c r="B15" s="96">
        <v>1</v>
      </c>
      <c r="C15" s="61" t="s">
        <v>28</v>
      </c>
      <c r="D15" s="60">
        <v>2299600</v>
      </c>
      <c r="E15" s="60">
        <f>SUM(E16:E21)</f>
        <v>800000</v>
      </c>
      <c r="F15" s="60">
        <v>304617.7</v>
      </c>
      <c r="G15" s="104">
        <f>SUM(D15:F15)</f>
        <v>3404217.7</v>
      </c>
      <c r="H15" s="104">
        <v>951600</v>
      </c>
      <c r="I15" s="104">
        <v>412948.8</v>
      </c>
      <c r="J15" s="104">
        <v>94099.2</v>
      </c>
      <c r="K15" s="94">
        <f>SUM(H15+I15+J15)</f>
        <v>1458648</v>
      </c>
      <c r="L15" s="37">
        <f t="shared" si="2"/>
        <v>42.848258500036586</v>
      </c>
      <c r="M15" s="6"/>
      <c r="N15" s="6"/>
      <c r="O15" s="6"/>
    </row>
    <row r="16" spans="1:15" s="7" customFormat="1" ht="53.25" customHeight="1" hidden="1" thickBot="1" thickTop="1">
      <c r="A16" s="17">
        <v>424</v>
      </c>
      <c r="B16" s="38" t="s">
        <v>33</v>
      </c>
      <c r="C16" s="46" t="s">
        <v>59</v>
      </c>
      <c r="D16" s="55">
        <v>100000</v>
      </c>
      <c r="E16" s="55">
        <v>0</v>
      </c>
      <c r="F16" s="56">
        <v>0</v>
      </c>
      <c r="G16" s="57">
        <f aca="true" t="shared" si="4" ref="G16:G22">SUM(D16+E16+F16)</f>
        <v>100000</v>
      </c>
      <c r="H16" s="57"/>
      <c r="I16" s="57"/>
      <c r="J16" s="57"/>
      <c r="K16" s="58"/>
      <c r="L16" s="45">
        <f t="shared" si="2"/>
        <v>0</v>
      </c>
      <c r="M16" s="6"/>
      <c r="N16" s="6"/>
      <c r="O16" s="6"/>
    </row>
    <row r="17" spans="1:15" s="7" customFormat="1" ht="53.25" customHeight="1" hidden="1" thickBot="1" thickTop="1">
      <c r="A17" s="17">
        <v>424</v>
      </c>
      <c r="B17" s="38" t="s">
        <v>7</v>
      </c>
      <c r="C17" s="46" t="s">
        <v>60</v>
      </c>
      <c r="D17" s="47">
        <v>500000</v>
      </c>
      <c r="E17" s="47">
        <v>0</v>
      </c>
      <c r="F17" s="56">
        <v>0</v>
      </c>
      <c r="G17" s="57">
        <f t="shared" si="4"/>
        <v>500000</v>
      </c>
      <c r="H17" s="57"/>
      <c r="I17" s="57"/>
      <c r="J17" s="57"/>
      <c r="K17" s="58"/>
      <c r="L17" s="45">
        <f t="shared" si="2"/>
        <v>0</v>
      </c>
      <c r="M17" s="6"/>
      <c r="N17" s="6"/>
      <c r="O17" s="6"/>
    </row>
    <row r="18" spans="1:15" s="7" customFormat="1" ht="66" customHeight="1" hidden="1" thickBot="1" thickTop="1">
      <c r="A18" s="17">
        <v>424</v>
      </c>
      <c r="B18" s="38" t="s">
        <v>34</v>
      </c>
      <c r="C18" s="46" t="s">
        <v>61</v>
      </c>
      <c r="D18" s="47">
        <v>400000</v>
      </c>
      <c r="E18" s="47"/>
      <c r="F18" s="56">
        <v>0</v>
      </c>
      <c r="G18" s="57">
        <f t="shared" si="4"/>
        <v>400000</v>
      </c>
      <c r="H18" s="57"/>
      <c r="I18" s="57"/>
      <c r="J18" s="57"/>
      <c r="K18" s="58"/>
      <c r="L18" s="45">
        <f t="shared" si="2"/>
        <v>0</v>
      </c>
      <c r="M18" s="6"/>
      <c r="N18" s="6"/>
      <c r="O18" s="6"/>
    </row>
    <row r="19" spans="1:15" s="7" customFormat="1" ht="66" customHeight="1" hidden="1" thickBot="1" thickTop="1">
      <c r="A19" s="17">
        <v>426</v>
      </c>
      <c r="B19" s="38" t="s">
        <v>38</v>
      </c>
      <c r="C19" s="46" t="s">
        <v>66</v>
      </c>
      <c r="D19" s="47">
        <v>50000</v>
      </c>
      <c r="E19" s="47"/>
      <c r="F19" s="56">
        <v>0</v>
      </c>
      <c r="G19" s="57">
        <f t="shared" si="4"/>
        <v>50000</v>
      </c>
      <c r="H19" s="57"/>
      <c r="I19" s="57"/>
      <c r="J19" s="57"/>
      <c r="K19" s="58"/>
      <c r="L19" s="45">
        <f t="shared" si="2"/>
        <v>0</v>
      </c>
      <c r="M19" s="6"/>
      <c r="N19" s="6"/>
      <c r="O19" s="6"/>
    </row>
    <row r="20" spans="1:15" s="7" customFormat="1" ht="66" customHeight="1" hidden="1" thickBot="1" thickTop="1">
      <c r="A20" s="17">
        <v>423</v>
      </c>
      <c r="B20" s="38" t="s">
        <v>62</v>
      </c>
      <c r="C20" s="46" t="s">
        <v>63</v>
      </c>
      <c r="D20" s="47">
        <v>0</v>
      </c>
      <c r="E20" s="47">
        <v>50000</v>
      </c>
      <c r="F20" s="56">
        <v>0</v>
      </c>
      <c r="G20" s="57">
        <f t="shared" si="4"/>
        <v>50000</v>
      </c>
      <c r="H20" s="57"/>
      <c r="I20" s="57"/>
      <c r="J20" s="57"/>
      <c r="K20" s="58"/>
      <c r="L20" s="45">
        <f t="shared" si="2"/>
        <v>0</v>
      </c>
      <c r="M20" s="6"/>
      <c r="N20" s="6"/>
      <c r="O20" s="6"/>
    </row>
    <row r="21" spans="1:15" s="7" customFormat="1" ht="66" customHeight="1" hidden="1" thickBot="1" thickTop="1">
      <c r="A21" s="17">
        <v>424</v>
      </c>
      <c r="B21" s="38" t="s">
        <v>62</v>
      </c>
      <c r="C21" s="46" t="s">
        <v>49</v>
      </c>
      <c r="D21" s="56">
        <v>450000</v>
      </c>
      <c r="E21" s="47">
        <v>750000</v>
      </c>
      <c r="F21" s="56">
        <v>305290.84</v>
      </c>
      <c r="G21" s="57">
        <f t="shared" si="4"/>
        <v>1505290.84</v>
      </c>
      <c r="H21" s="57"/>
      <c r="I21" s="57"/>
      <c r="J21" s="57"/>
      <c r="K21" s="58"/>
      <c r="L21" s="45">
        <f t="shared" si="2"/>
        <v>0</v>
      </c>
      <c r="M21" s="6"/>
      <c r="N21" s="6"/>
      <c r="O21" s="6"/>
    </row>
    <row r="22" spans="1:15" s="7" customFormat="1" ht="66" customHeight="1" thickBot="1" thickTop="1">
      <c r="A22" s="18"/>
      <c r="B22" s="38">
        <v>2</v>
      </c>
      <c r="C22" s="59" t="s">
        <v>39</v>
      </c>
      <c r="D22" s="56">
        <v>1000000</v>
      </c>
      <c r="E22" s="56">
        <f>SUM(E23+E24)</f>
        <v>500000</v>
      </c>
      <c r="F22" s="56">
        <f>SUM(F23+F24)</f>
        <v>0</v>
      </c>
      <c r="G22" s="57">
        <f t="shared" si="4"/>
        <v>1500000</v>
      </c>
      <c r="H22" s="57">
        <v>79548</v>
      </c>
      <c r="I22" s="57">
        <v>0</v>
      </c>
      <c r="J22" s="57">
        <v>0</v>
      </c>
      <c r="K22" s="58">
        <f>SUM(H22+I22+J22)</f>
        <v>79548</v>
      </c>
      <c r="L22" s="45">
        <f t="shared" si="2"/>
        <v>5.3032</v>
      </c>
      <c r="M22" s="6"/>
      <c r="N22" s="6"/>
      <c r="O22" s="6"/>
    </row>
    <row r="23" spans="1:12" s="7" customFormat="1" ht="66" customHeight="1" hidden="1" thickBot="1" thickTop="1">
      <c r="A23" s="17">
        <v>424</v>
      </c>
      <c r="B23" s="38" t="s">
        <v>10</v>
      </c>
      <c r="C23" s="59" t="s">
        <v>39</v>
      </c>
      <c r="D23" s="56">
        <v>800000</v>
      </c>
      <c r="E23" s="56">
        <v>0</v>
      </c>
      <c r="F23" s="56">
        <v>0</v>
      </c>
      <c r="G23" s="57">
        <f>SUM(D23+E23)</f>
        <v>800000</v>
      </c>
      <c r="H23" s="57"/>
      <c r="I23" s="57"/>
      <c r="J23" s="57"/>
      <c r="K23" s="58">
        <f>SUM(H23+I23)</f>
        <v>0</v>
      </c>
      <c r="L23" s="45">
        <f t="shared" si="2"/>
        <v>0</v>
      </c>
    </row>
    <row r="24" spans="1:12" s="7" customFormat="1" ht="48.75" customHeight="1" hidden="1" thickBot="1" thickTop="1">
      <c r="A24" s="17">
        <v>424</v>
      </c>
      <c r="B24" s="38" t="s">
        <v>19</v>
      </c>
      <c r="C24" s="59" t="s">
        <v>30</v>
      </c>
      <c r="D24" s="60">
        <v>0</v>
      </c>
      <c r="E24" s="60">
        <v>500000</v>
      </c>
      <c r="F24" s="56">
        <v>0</v>
      </c>
      <c r="G24" s="57">
        <f>SUM(D24+E24)</f>
        <v>500000</v>
      </c>
      <c r="H24" s="57"/>
      <c r="I24" s="57"/>
      <c r="J24" s="57"/>
      <c r="K24" s="58">
        <f>SUM(H24+I24)</f>
        <v>0</v>
      </c>
      <c r="L24" s="45">
        <f t="shared" si="2"/>
        <v>0</v>
      </c>
    </row>
    <row r="25" spans="1:12" s="7" customFormat="1" ht="66" customHeight="1" thickBot="1" thickTop="1">
      <c r="A25" s="19"/>
      <c r="B25" s="38">
        <v>3</v>
      </c>
      <c r="C25" s="46" t="s">
        <v>32</v>
      </c>
      <c r="D25" s="56">
        <f>SUM(D26)</f>
        <v>250000</v>
      </c>
      <c r="E25" s="56">
        <f>SUM(E26)</f>
        <v>0</v>
      </c>
      <c r="F25" s="56">
        <f>SUM(F26)</f>
        <v>0</v>
      </c>
      <c r="G25" s="57">
        <f>SUM(D25+E25+F25)</f>
        <v>250000</v>
      </c>
      <c r="H25" s="57">
        <v>44268</v>
      </c>
      <c r="I25" s="57">
        <v>0</v>
      </c>
      <c r="J25" s="57">
        <v>0</v>
      </c>
      <c r="K25" s="58">
        <f>SUM(H25+I25+J25)</f>
        <v>44268</v>
      </c>
      <c r="L25" s="45">
        <f t="shared" si="2"/>
        <v>17.7072</v>
      </c>
    </row>
    <row r="26" spans="1:12" s="7" customFormat="1" ht="66" customHeight="1" hidden="1" thickBot="1" thickTop="1">
      <c r="A26" s="20">
        <v>424</v>
      </c>
      <c r="B26" s="38" t="s">
        <v>29</v>
      </c>
      <c r="C26" s="46" t="s">
        <v>45</v>
      </c>
      <c r="D26" s="56">
        <v>250000</v>
      </c>
      <c r="E26" s="56">
        <v>0</v>
      </c>
      <c r="F26" s="56">
        <v>0</v>
      </c>
      <c r="G26" s="57">
        <f>SUM(D26+E26)</f>
        <v>250000</v>
      </c>
      <c r="H26" s="57"/>
      <c r="I26" s="57"/>
      <c r="J26" s="57"/>
      <c r="K26" s="58">
        <f>SUM(H26+I26)</f>
        <v>0</v>
      </c>
      <c r="L26" s="45">
        <f t="shared" si="2"/>
        <v>0</v>
      </c>
    </row>
    <row r="27" spans="1:12" s="11" customFormat="1" ht="38.25" customHeight="1" thickBot="1" thickTop="1">
      <c r="A27" s="19"/>
      <c r="B27" s="38">
        <v>4</v>
      </c>
      <c r="C27" s="46" t="s">
        <v>47</v>
      </c>
      <c r="D27" s="56">
        <v>150000</v>
      </c>
      <c r="E27" s="56">
        <f>SUM(E28+E29)</f>
        <v>0</v>
      </c>
      <c r="F27" s="56">
        <f>SUM(F28+F29)</f>
        <v>0</v>
      </c>
      <c r="G27" s="57">
        <f>SUM(D27+E27+F27)</f>
        <v>150000</v>
      </c>
      <c r="H27" s="57">
        <v>0</v>
      </c>
      <c r="I27" s="57">
        <v>0</v>
      </c>
      <c r="J27" s="57">
        <v>0</v>
      </c>
      <c r="K27" s="58">
        <f>SUM(H27+I27+J27)</f>
        <v>0</v>
      </c>
      <c r="L27" s="45">
        <f t="shared" si="2"/>
        <v>0</v>
      </c>
    </row>
    <row r="28" spans="1:12" s="11" customFormat="1" ht="38.25" customHeight="1" hidden="1" thickBot="1" thickTop="1">
      <c r="A28" s="20">
        <v>424</v>
      </c>
      <c r="B28" s="38" t="s">
        <v>6</v>
      </c>
      <c r="C28" s="46" t="s">
        <v>31</v>
      </c>
      <c r="D28" s="56">
        <v>100000</v>
      </c>
      <c r="E28" s="56">
        <v>0</v>
      </c>
      <c r="F28" s="56">
        <v>0</v>
      </c>
      <c r="G28" s="57">
        <f>SUM(D28+E28)</f>
        <v>100000</v>
      </c>
      <c r="H28" s="57"/>
      <c r="I28" s="57"/>
      <c r="J28" s="57"/>
      <c r="K28" s="58">
        <f>SUM(H28+I28)</f>
        <v>0</v>
      </c>
      <c r="L28" s="45">
        <f t="shared" si="2"/>
        <v>0</v>
      </c>
    </row>
    <row r="29" spans="1:12" s="11" customFormat="1" ht="38.25" customHeight="1" hidden="1" thickBot="1" thickTop="1">
      <c r="A29" s="20">
        <v>424</v>
      </c>
      <c r="B29" s="38" t="s">
        <v>41</v>
      </c>
      <c r="C29" s="46" t="s">
        <v>46</v>
      </c>
      <c r="D29" s="56">
        <v>150000</v>
      </c>
      <c r="E29" s="56">
        <v>0</v>
      </c>
      <c r="F29" s="56">
        <v>0</v>
      </c>
      <c r="G29" s="57">
        <f>SUM(D29+E29)</f>
        <v>150000</v>
      </c>
      <c r="H29" s="57"/>
      <c r="I29" s="57"/>
      <c r="J29" s="57"/>
      <c r="K29" s="58">
        <f>SUM(H29+I29)</f>
        <v>0</v>
      </c>
      <c r="L29" s="45">
        <f t="shared" si="2"/>
        <v>0</v>
      </c>
    </row>
    <row r="30" spans="1:12" s="9" customFormat="1" ht="75.75" customHeight="1" hidden="1">
      <c r="A30" s="21">
        <v>424</v>
      </c>
      <c r="B30" s="38" t="s">
        <v>23</v>
      </c>
      <c r="C30" s="46" t="s">
        <v>64</v>
      </c>
      <c r="D30" s="51">
        <v>409500</v>
      </c>
      <c r="E30" s="56">
        <v>0</v>
      </c>
      <c r="F30" s="56">
        <v>0</v>
      </c>
      <c r="G30" s="105">
        <f>SUM(D30+E30)</f>
        <v>409500</v>
      </c>
      <c r="H30" s="105"/>
      <c r="I30" s="105"/>
      <c r="J30" s="105"/>
      <c r="K30" s="106">
        <f>SUM(H30+I30)</f>
        <v>0</v>
      </c>
      <c r="L30" s="45">
        <f t="shared" si="2"/>
        <v>0</v>
      </c>
    </row>
    <row r="31" spans="1:12" s="9" customFormat="1" ht="75.75" customHeight="1" hidden="1" thickBot="1">
      <c r="A31" s="21">
        <v>423</v>
      </c>
      <c r="B31" s="38" t="s">
        <v>35</v>
      </c>
      <c r="C31" s="46" t="s">
        <v>65</v>
      </c>
      <c r="D31" s="51">
        <v>10765</v>
      </c>
      <c r="E31" s="56">
        <v>0</v>
      </c>
      <c r="F31" s="56">
        <v>0</v>
      </c>
      <c r="G31" s="105">
        <f>SUM(D31+E31)</f>
        <v>10765</v>
      </c>
      <c r="H31" s="105"/>
      <c r="I31" s="105"/>
      <c r="J31" s="105"/>
      <c r="K31" s="106">
        <f>SUM(H31+I31)</f>
        <v>0</v>
      </c>
      <c r="L31" s="45">
        <f t="shared" si="2"/>
        <v>0</v>
      </c>
    </row>
    <row r="32" spans="1:12" s="11" customFormat="1" ht="38.25" customHeight="1" thickTop="1">
      <c r="A32" s="19"/>
      <c r="B32" s="38">
        <v>5</v>
      </c>
      <c r="C32" s="46" t="s">
        <v>27</v>
      </c>
      <c r="D32" s="56">
        <v>10947080</v>
      </c>
      <c r="E32" s="56">
        <f>SUM(E33+E34+E35)</f>
        <v>0</v>
      </c>
      <c r="F32" s="56">
        <f>SUM(F33+F34+F35)</f>
        <v>0</v>
      </c>
      <c r="G32" s="57">
        <f>SUM(D32+E32+F32)</f>
        <v>10947080</v>
      </c>
      <c r="H32" s="57">
        <v>10810280</v>
      </c>
      <c r="I32" s="57">
        <v>0</v>
      </c>
      <c r="J32" s="57">
        <v>0</v>
      </c>
      <c r="K32" s="58">
        <f>SUM(H32+I32+J32)</f>
        <v>10810280</v>
      </c>
      <c r="L32" s="45">
        <f t="shared" si="2"/>
        <v>98.75035169195804</v>
      </c>
    </row>
    <row r="33" spans="1:12" s="11" customFormat="1" ht="38.25" customHeight="1" hidden="1" thickBot="1" thickTop="1">
      <c r="A33" s="20">
        <v>424</v>
      </c>
      <c r="B33" s="38" t="s">
        <v>43</v>
      </c>
      <c r="C33" s="46" t="s">
        <v>24</v>
      </c>
      <c r="D33" s="56">
        <v>6000000</v>
      </c>
      <c r="E33" s="56">
        <v>0</v>
      </c>
      <c r="F33" s="56">
        <v>0</v>
      </c>
      <c r="G33" s="57">
        <f>SUM(D33+E33)</f>
        <v>6000000</v>
      </c>
      <c r="H33" s="57"/>
      <c r="I33" s="57"/>
      <c r="J33" s="57"/>
      <c r="K33" s="58">
        <f>SUM(H33+I33)</f>
        <v>0</v>
      </c>
      <c r="L33" s="45">
        <f t="shared" si="2"/>
        <v>0</v>
      </c>
    </row>
    <row r="34" spans="1:12" s="11" customFormat="1" ht="58.5" customHeight="1" hidden="1" thickBot="1" thickTop="1">
      <c r="A34" s="20">
        <v>423</v>
      </c>
      <c r="B34" s="38" t="s">
        <v>50</v>
      </c>
      <c r="C34" s="46" t="s">
        <v>8</v>
      </c>
      <c r="D34" s="56">
        <v>450000</v>
      </c>
      <c r="E34" s="56">
        <v>0</v>
      </c>
      <c r="F34" s="56">
        <v>0</v>
      </c>
      <c r="G34" s="57">
        <f>SUM(D34+E34)</f>
        <v>450000</v>
      </c>
      <c r="H34" s="57"/>
      <c r="I34" s="57"/>
      <c r="J34" s="57"/>
      <c r="K34" s="58">
        <f>SUM(H34+I34)</f>
        <v>0</v>
      </c>
      <c r="L34" s="45">
        <f t="shared" si="2"/>
        <v>0</v>
      </c>
    </row>
    <row r="35" spans="1:12" s="11" customFormat="1" ht="58.5" customHeight="1" hidden="1" thickTop="1">
      <c r="A35" s="20">
        <v>423</v>
      </c>
      <c r="B35" s="38" t="s">
        <v>51</v>
      </c>
      <c r="C35" s="59" t="s">
        <v>44</v>
      </c>
      <c r="D35" s="49">
        <v>287000</v>
      </c>
      <c r="E35" s="49">
        <v>0</v>
      </c>
      <c r="F35" s="56">
        <v>0</v>
      </c>
      <c r="G35" s="57">
        <f>SUM(D35+E35)</f>
        <v>287000</v>
      </c>
      <c r="H35" s="57"/>
      <c r="I35" s="57"/>
      <c r="J35" s="57"/>
      <c r="K35" s="58">
        <f>SUM(H35+I35)</f>
        <v>0</v>
      </c>
      <c r="L35" s="45">
        <f t="shared" si="2"/>
        <v>0</v>
      </c>
    </row>
    <row r="36" spans="1:12" s="11" customFormat="1" ht="34.5" customHeight="1">
      <c r="A36" s="19">
        <v>424</v>
      </c>
      <c r="B36" s="38">
        <v>6</v>
      </c>
      <c r="C36" s="46" t="s">
        <v>4</v>
      </c>
      <c r="D36" s="56">
        <v>5600000</v>
      </c>
      <c r="E36" s="56">
        <v>0</v>
      </c>
      <c r="F36" s="56">
        <v>0</v>
      </c>
      <c r="G36" s="105">
        <f>SUM(D36+E36+F36)</f>
        <v>5600000</v>
      </c>
      <c r="H36" s="105">
        <v>5246478</v>
      </c>
      <c r="I36" s="105">
        <v>0</v>
      </c>
      <c r="J36" s="105">
        <v>0</v>
      </c>
      <c r="K36" s="106">
        <f>SUM(H36+I36+J36)</f>
        <v>5246478</v>
      </c>
      <c r="L36" s="45">
        <f t="shared" si="2"/>
        <v>93.68710714285714</v>
      </c>
    </row>
    <row r="37" spans="1:12" s="11" customFormat="1" ht="75.75" customHeight="1" thickBot="1">
      <c r="A37" s="19">
        <v>425</v>
      </c>
      <c r="B37" s="38">
        <v>7</v>
      </c>
      <c r="C37" s="46" t="s">
        <v>18</v>
      </c>
      <c r="D37" s="56">
        <v>100000</v>
      </c>
      <c r="E37" s="56">
        <f>SUM(E38)</f>
        <v>0</v>
      </c>
      <c r="F37" s="56">
        <f>SUM(F38)</f>
        <v>0</v>
      </c>
      <c r="G37" s="105">
        <f>SUM(D37+E37+F37)</f>
        <v>100000</v>
      </c>
      <c r="H37" s="105">
        <v>15984</v>
      </c>
      <c r="I37" s="105">
        <v>0</v>
      </c>
      <c r="J37" s="105">
        <v>0</v>
      </c>
      <c r="K37" s="106">
        <f>SUM(H37+N3637+J37)</f>
        <v>15984</v>
      </c>
      <c r="L37" s="45">
        <f t="shared" si="2"/>
        <v>15.984000000000002</v>
      </c>
    </row>
    <row r="38" spans="1:12" s="11" customFormat="1" ht="60.75" customHeight="1" hidden="1" thickBot="1">
      <c r="A38" s="22">
        <v>425</v>
      </c>
      <c r="B38" s="38" t="s">
        <v>36</v>
      </c>
      <c r="C38" s="61" t="s">
        <v>58</v>
      </c>
      <c r="D38" s="47">
        <v>100000</v>
      </c>
      <c r="E38" s="47">
        <v>0</v>
      </c>
      <c r="F38" s="56">
        <v>0</v>
      </c>
      <c r="G38" s="62">
        <f>SUM(D38+E38)</f>
        <v>100000</v>
      </c>
      <c r="H38" s="62">
        <f>SUM(E38+F38)</f>
        <v>0</v>
      </c>
      <c r="I38" s="62">
        <f>SUM(F38+G38)</f>
        <v>100000</v>
      </c>
      <c r="J38" s="62">
        <f>SUM(G38+H38)</f>
        <v>100000</v>
      </c>
      <c r="K38" s="63">
        <f>SUM(H38+I38)</f>
        <v>100000</v>
      </c>
      <c r="L38" s="45">
        <f t="shared" si="2"/>
        <v>100</v>
      </c>
    </row>
    <row r="39" spans="1:12" s="11" customFormat="1" ht="64.5" customHeight="1" thickBot="1" thickTop="1">
      <c r="A39" s="19"/>
      <c r="B39" s="38">
        <v>8</v>
      </c>
      <c r="C39" s="46" t="s">
        <v>77</v>
      </c>
      <c r="D39" s="56">
        <f>SUM(D40:D44)</f>
        <v>8274000</v>
      </c>
      <c r="E39" s="56">
        <f>SUM(E40:E44)</f>
        <v>0</v>
      </c>
      <c r="F39" s="56">
        <f>SUM(F40:F44)</f>
        <v>0</v>
      </c>
      <c r="G39" s="57">
        <f>SUM(D39+E39+F39)</f>
        <v>8274000</v>
      </c>
      <c r="H39" s="57">
        <f>SUM(H40:H44)</f>
        <v>6456876.8</v>
      </c>
      <c r="I39" s="57">
        <f>SUM(I40:I44)</f>
        <v>0</v>
      </c>
      <c r="J39" s="57">
        <f>SUM(J40:J44)</f>
        <v>0</v>
      </c>
      <c r="K39" s="58">
        <f>SUM(H39+I39+J39)</f>
        <v>6456876.8</v>
      </c>
      <c r="L39" s="45">
        <f t="shared" si="2"/>
        <v>78.03815325114817</v>
      </c>
    </row>
    <row r="40" spans="1:12" s="11" customFormat="1" ht="73.5" customHeight="1" thickBot="1" thickTop="1">
      <c r="A40" s="20">
        <v>423</v>
      </c>
      <c r="B40" s="38" t="s">
        <v>36</v>
      </c>
      <c r="C40" s="46" t="s">
        <v>48</v>
      </c>
      <c r="D40" s="56">
        <v>3240000</v>
      </c>
      <c r="E40" s="56">
        <v>0</v>
      </c>
      <c r="F40" s="56">
        <v>0</v>
      </c>
      <c r="G40" s="57">
        <f>SUM(D40+E40)</f>
        <v>3240000</v>
      </c>
      <c r="H40" s="57">
        <v>2404800</v>
      </c>
      <c r="I40" s="57">
        <v>0</v>
      </c>
      <c r="J40" s="57">
        <v>0</v>
      </c>
      <c r="K40" s="58">
        <f>SUM(H40+I40+J40)</f>
        <v>2404800</v>
      </c>
      <c r="L40" s="45">
        <f t="shared" si="2"/>
        <v>74.22222222222223</v>
      </c>
    </row>
    <row r="41" spans="1:12" s="11" customFormat="1" ht="82.5" customHeight="1" thickBot="1" thickTop="1">
      <c r="A41" s="20">
        <v>511</v>
      </c>
      <c r="B41" s="38" t="s">
        <v>70</v>
      </c>
      <c r="C41" s="46" t="s">
        <v>76</v>
      </c>
      <c r="D41" s="56">
        <v>2240000</v>
      </c>
      <c r="E41" s="56">
        <v>0</v>
      </c>
      <c r="F41" s="56">
        <v>0</v>
      </c>
      <c r="G41" s="57">
        <f>SUM(D41+E41)</f>
        <v>2240000</v>
      </c>
      <c r="H41" s="57">
        <v>1278076.8</v>
      </c>
      <c r="I41" s="57">
        <v>0</v>
      </c>
      <c r="J41" s="57">
        <v>0</v>
      </c>
      <c r="K41" s="58">
        <f>SUM(H41+I41)</f>
        <v>1278076.8</v>
      </c>
      <c r="L41" s="45">
        <f t="shared" si="2"/>
        <v>57.057</v>
      </c>
    </row>
    <row r="42" spans="1:12" s="11" customFormat="1" ht="64.5" customHeight="1" thickBot="1" thickTop="1">
      <c r="A42" s="20">
        <v>424</v>
      </c>
      <c r="B42" s="38" t="s">
        <v>71</v>
      </c>
      <c r="C42" s="46" t="s">
        <v>21</v>
      </c>
      <c r="D42" s="56">
        <v>1100000</v>
      </c>
      <c r="E42" s="56">
        <v>0</v>
      </c>
      <c r="F42" s="56">
        <v>0</v>
      </c>
      <c r="G42" s="57">
        <f>SUM(D42+E42)</f>
        <v>1100000</v>
      </c>
      <c r="H42" s="57">
        <v>1080000</v>
      </c>
      <c r="I42" s="57">
        <v>0</v>
      </c>
      <c r="J42" s="57">
        <v>0</v>
      </c>
      <c r="K42" s="58">
        <f>SUM(H42+I42)</f>
        <v>1080000</v>
      </c>
      <c r="L42" s="45">
        <f t="shared" si="2"/>
        <v>98.18181818181819</v>
      </c>
    </row>
    <row r="43" spans="1:12" s="11" customFormat="1" ht="64.5" customHeight="1" thickTop="1">
      <c r="A43" s="20">
        <v>512</v>
      </c>
      <c r="B43" s="38" t="s">
        <v>72</v>
      </c>
      <c r="C43" s="46" t="s">
        <v>11</v>
      </c>
      <c r="D43" s="56">
        <v>714000</v>
      </c>
      <c r="E43" s="56">
        <v>0</v>
      </c>
      <c r="F43" s="56">
        <v>0</v>
      </c>
      <c r="G43" s="57">
        <f>SUM(D43+E43)</f>
        <v>714000</v>
      </c>
      <c r="H43" s="57">
        <v>714000</v>
      </c>
      <c r="I43" s="57">
        <v>0</v>
      </c>
      <c r="J43" s="57">
        <v>0</v>
      </c>
      <c r="K43" s="58">
        <f>SUM(H43+I43)</f>
        <v>714000</v>
      </c>
      <c r="L43" s="45">
        <f t="shared" si="2"/>
        <v>100</v>
      </c>
    </row>
    <row r="44" spans="1:12" s="11" customFormat="1" ht="75.75" customHeight="1">
      <c r="A44" s="26"/>
      <c r="B44" s="38" t="s">
        <v>73</v>
      </c>
      <c r="C44" s="46" t="s">
        <v>37</v>
      </c>
      <c r="D44" s="51">
        <v>980000</v>
      </c>
      <c r="E44" s="56">
        <v>0</v>
      </c>
      <c r="F44" s="56">
        <v>0</v>
      </c>
      <c r="G44" s="51">
        <f>SUM(D44+E44)</f>
        <v>980000</v>
      </c>
      <c r="H44" s="51">
        <v>980000</v>
      </c>
      <c r="I44" s="51">
        <v>0</v>
      </c>
      <c r="J44" s="51">
        <v>0</v>
      </c>
      <c r="K44" s="64">
        <f>SUM(H44+I44)</f>
        <v>980000</v>
      </c>
      <c r="L44" s="45">
        <f t="shared" si="2"/>
        <v>100</v>
      </c>
    </row>
    <row r="45" spans="1:12" s="11" customFormat="1" ht="75.75" customHeight="1" thickBot="1">
      <c r="A45" s="19">
        <v>512</v>
      </c>
      <c r="B45" s="38">
        <v>9</v>
      </c>
      <c r="C45" s="46" t="s">
        <v>42</v>
      </c>
      <c r="D45" s="51">
        <v>300000</v>
      </c>
      <c r="E45" s="56">
        <v>0</v>
      </c>
      <c r="F45" s="56">
        <v>0</v>
      </c>
      <c r="G45" s="105">
        <f aca="true" t="shared" si="5" ref="G45:G50">SUM(D45+E45+F45)</f>
        <v>300000</v>
      </c>
      <c r="H45" s="105">
        <v>270000</v>
      </c>
      <c r="I45" s="105">
        <v>0</v>
      </c>
      <c r="J45" s="105">
        <v>0</v>
      </c>
      <c r="K45" s="106">
        <f>SUM(H45+I45+J45)</f>
        <v>270000</v>
      </c>
      <c r="L45" s="52">
        <f t="shared" si="2"/>
        <v>90</v>
      </c>
    </row>
    <row r="46" spans="1:12" ht="122.25" customHeight="1" thickBot="1">
      <c r="A46" s="128" t="s">
        <v>2</v>
      </c>
      <c r="B46" s="129"/>
      <c r="C46" s="33" t="s">
        <v>26</v>
      </c>
      <c r="D46" s="65">
        <f>SUM(D47+D48)</f>
        <v>875000</v>
      </c>
      <c r="E46" s="65">
        <f>SUM(E47+E48)</f>
        <v>0</v>
      </c>
      <c r="F46" s="65">
        <f>SUM(F47+F48)</f>
        <v>0</v>
      </c>
      <c r="G46" s="66">
        <f t="shared" si="5"/>
        <v>875000</v>
      </c>
      <c r="H46" s="66">
        <f>SUM(H47+H48)</f>
        <v>593130</v>
      </c>
      <c r="I46" s="66">
        <f>SUM(I47+I48)</f>
        <v>9000</v>
      </c>
      <c r="J46" s="66">
        <f>SUM(J47+J48)</f>
        <v>0</v>
      </c>
      <c r="K46" s="66">
        <f>SUM(H46:J46)</f>
        <v>602130</v>
      </c>
      <c r="L46" s="54">
        <f t="shared" si="2"/>
        <v>68.81485714285715</v>
      </c>
    </row>
    <row r="47" spans="1:12" s="11" customFormat="1" ht="70.5" customHeight="1">
      <c r="A47" s="23">
        <v>423</v>
      </c>
      <c r="B47" s="96" t="s">
        <v>5</v>
      </c>
      <c r="C47" s="61" t="s">
        <v>17</v>
      </c>
      <c r="D47" s="47">
        <v>225000</v>
      </c>
      <c r="E47" s="47">
        <v>0</v>
      </c>
      <c r="F47" s="47">
        <v>0</v>
      </c>
      <c r="G47" s="107">
        <f t="shared" si="5"/>
        <v>225000</v>
      </c>
      <c r="H47" s="107">
        <v>159000</v>
      </c>
      <c r="I47" s="107">
        <v>0</v>
      </c>
      <c r="J47" s="107">
        <v>0</v>
      </c>
      <c r="K47" s="108">
        <f>SUM(H47:J47)</f>
        <v>159000</v>
      </c>
      <c r="L47" s="37">
        <f t="shared" si="2"/>
        <v>70.66666666666667</v>
      </c>
    </row>
    <row r="48" spans="1:12" s="11" customFormat="1" ht="70.5" customHeight="1" thickBot="1">
      <c r="A48" s="19"/>
      <c r="B48" s="38" t="s">
        <v>67</v>
      </c>
      <c r="C48" s="46" t="s">
        <v>25</v>
      </c>
      <c r="D48" s="47">
        <v>650000</v>
      </c>
      <c r="E48" s="47">
        <f>SUM(E49+E50)</f>
        <v>0</v>
      </c>
      <c r="F48" s="47">
        <f>SUM(F49+F50)</f>
        <v>0</v>
      </c>
      <c r="G48" s="107">
        <f t="shared" si="5"/>
        <v>650000</v>
      </c>
      <c r="H48" s="107">
        <v>434130</v>
      </c>
      <c r="I48" s="107">
        <v>9000</v>
      </c>
      <c r="J48" s="107">
        <v>0</v>
      </c>
      <c r="K48" s="108">
        <f>SUM(H48:J48)</f>
        <v>443130</v>
      </c>
      <c r="L48" s="52">
        <f t="shared" si="2"/>
        <v>68.17384615384616</v>
      </c>
    </row>
    <row r="49" spans="1:12" s="5" customFormat="1" ht="67.5" customHeight="1" hidden="1">
      <c r="A49" s="24">
        <v>423</v>
      </c>
      <c r="B49" s="67" t="s">
        <v>10</v>
      </c>
      <c r="C49" s="46" t="s">
        <v>40</v>
      </c>
      <c r="D49" s="56">
        <v>250000</v>
      </c>
      <c r="E49" s="68">
        <v>0</v>
      </c>
      <c r="F49" s="68">
        <v>0</v>
      </c>
      <c r="G49" s="69">
        <f t="shared" si="5"/>
        <v>250000</v>
      </c>
      <c r="H49" s="69">
        <f aca="true" t="shared" si="6" ref="H49:J50">SUM(E49+F49+G49)</f>
        <v>250000</v>
      </c>
      <c r="I49" s="69">
        <f t="shared" si="6"/>
        <v>500000</v>
      </c>
      <c r="J49" s="69">
        <f t="shared" si="6"/>
        <v>1000000</v>
      </c>
      <c r="K49" s="69">
        <f>SUM(H49+I49+J49)</f>
        <v>1750000</v>
      </c>
      <c r="L49" s="70">
        <f t="shared" si="2"/>
        <v>700</v>
      </c>
    </row>
    <row r="50" spans="1:12" ht="72" customHeight="1" hidden="1" thickBot="1">
      <c r="A50" s="24">
        <v>426</v>
      </c>
      <c r="B50" s="71" t="s">
        <v>19</v>
      </c>
      <c r="C50" s="59" t="s">
        <v>22</v>
      </c>
      <c r="D50" s="49">
        <v>150000</v>
      </c>
      <c r="E50" s="72">
        <v>0</v>
      </c>
      <c r="F50" s="72">
        <v>0</v>
      </c>
      <c r="G50" s="73">
        <f t="shared" si="5"/>
        <v>150000</v>
      </c>
      <c r="H50" s="73">
        <f t="shared" si="6"/>
        <v>150000</v>
      </c>
      <c r="I50" s="73">
        <f t="shared" si="6"/>
        <v>300000</v>
      </c>
      <c r="J50" s="73">
        <f t="shared" si="6"/>
        <v>600000</v>
      </c>
      <c r="K50" s="73">
        <f>SUM(H50+I50+J50)</f>
        <v>1050000</v>
      </c>
      <c r="L50" s="74">
        <f t="shared" si="2"/>
        <v>700</v>
      </c>
    </row>
    <row r="51" spans="1:12" ht="47.25" customHeight="1" thickBot="1">
      <c r="A51" s="25"/>
      <c r="B51" s="116"/>
      <c r="C51" s="75" t="s">
        <v>75</v>
      </c>
      <c r="D51" s="76">
        <f aca="true" t="shared" si="7" ref="D51:K51">SUM(D6+D14+D46)</f>
        <v>36138810</v>
      </c>
      <c r="E51" s="76">
        <f t="shared" si="7"/>
        <v>1300000</v>
      </c>
      <c r="F51" s="76">
        <f t="shared" si="7"/>
        <v>304617.7</v>
      </c>
      <c r="G51" s="77">
        <f t="shared" si="7"/>
        <v>37743427.7</v>
      </c>
      <c r="H51" s="77">
        <f t="shared" si="7"/>
        <v>30651702.8</v>
      </c>
      <c r="I51" s="77">
        <f t="shared" si="7"/>
        <v>421948.8</v>
      </c>
      <c r="J51" s="77">
        <f t="shared" si="7"/>
        <v>94099.2</v>
      </c>
      <c r="K51" s="77">
        <f t="shared" si="7"/>
        <v>31167750.8</v>
      </c>
      <c r="L51" s="78">
        <f t="shared" si="2"/>
        <v>82.57795515482553</v>
      </c>
    </row>
    <row r="52" spans="1:12" ht="28.5" customHeight="1">
      <c r="A52" s="27"/>
      <c r="B52" s="117"/>
      <c r="C52" s="79"/>
      <c r="D52" s="80"/>
      <c r="E52" s="80"/>
      <c r="F52" s="80"/>
      <c r="G52" s="80"/>
      <c r="H52" s="80"/>
      <c r="I52" s="80"/>
      <c r="J52" s="80"/>
      <c r="K52" s="80"/>
      <c r="L52" s="80"/>
    </row>
    <row r="53" spans="2:12" s="29" customFormat="1" ht="28.5" customHeight="1">
      <c r="B53" s="118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1:12" s="3" customFormat="1" ht="31.5" customHeight="1">
      <c r="A54" s="1"/>
      <c r="B54" s="113"/>
      <c r="C54" s="86"/>
      <c r="D54" s="85"/>
      <c r="E54" s="85"/>
      <c r="F54" s="85"/>
      <c r="G54" s="87"/>
      <c r="H54" s="87"/>
      <c r="I54" s="87"/>
      <c r="J54" s="87"/>
      <c r="K54" s="87"/>
      <c r="L54" s="87"/>
    </row>
    <row r="55" spans="4:10" ht="51" customHeight="1">
      <c r="D55" s="85"/>
      <c r="E55" s="85"/>
      <c r="F55" s="82"/>
      <c r="H55" s="120"/>
      <c r="I55" s="120"/>
      <c r="J55" s="120"/>
    </row>
    <row r="56" spans="4:10" ht="32.25" customHeight="1">
      <c r="D56" s="85"/>
      <c r="E56" s="85"/>
      <c r="F56" s="85"/>
      <c r="H56" s="120"/>
      <c r="I56" s="120"/>
      <c r="J56" s="120"/>
    </row>
    <row r="57" spans="4:10" ht="32.25" customHeight="1">
      <c r="D57" s="85"/>
      <c r="E57" s="85"/>
      <c r="F57" s="85"/>
      <c r="H57" s="120"/>
      <c r="I57" s="120"/>
      <c r="J57" s="120"/>
    </row>
    <row r="58" spans="4:6" ht="32.25" customHeight="1">
      <c r="D58" s="85"/>
      <c r="E58" s="85"/>
      <c r="F58" s="85"/>
    </row>
    <row r="59" spans="3:6" ht="32.25" customHeight="1">
      <c r="C59" s="123"/>
      <c r="D59" s="85"/>
      <c r="E59" s="83"/>
      <c r="F59" s="83"/>
    </row>
    <row r="60" spans="3:4" ht="32.25" customHeight="1">
      <c r="C60" s="124"/>
      <c r="D60" s="85"/>
    </row>
    <row r="61" spans="3:4" ht="32.25" customHeight="1">
      <c r="C61" s="63"/>
      <c r="D61" s="85"/>
    </row>
    <row r="62" spans="3:4" ht="32.25" customHeight="1">
      <c r="C62" s="89"/>
      <c r="D62" s="85"/>
    </row>
    <row r="63" spans="3:4" ht="32.25" customHeight="1">
      <c r="C63" s="89"/>
      <c r="D63" s="85"/>
    </row>
    <row r="64" spans="3:4" ht="32.25" customHeight="1">
      <c r="C64" s="89"/>
      <c r="D64" s="85"/>
    </row>
    <row r="65" spans="3:6" ht="32.25" customHeight="1">
      <c r="C65" s="89"/>
      <c r="D65" s="85"/>
      <c r="E65" s="87"/>
      <c r="F65" s="87"/>
    </row>
    <row r="66" spans="3:4" ht="32.25" customHeight="1">
      <c r="C66" s="89"/>
      <c r="D66" s="85"/>
    </row>
    <row r="67" spans="3:4" ht="32.25" customHeight="1">
      <c r="C67" s="89"/>
      <c r="D67" s="85"/>
    </row>
    <row r="68" spans="3:4" ht="32.25" customHeight="1">
      <c r="C68" s="89"/>
      <c r="D68" s="85"/>
    </row>
    <row r="69" spans="3:4" ht="32.25" customHeight="1">
      <c r="C69" s="63"/>
      <c r="D69" s="85"/>
    </row>
    <row r="70" spans="3:6" ht="12.75" customHeight="1">
      <c r="C70" s="89"/>
      <c r="D70" s="85"/>
      <c r="E70" s="87"/>
      <c r="F70" s="87"/>
    </row>
    <row r="71" spans="3:4" ht="18" customHeight="1">
      <c r="C71" s="89"/>
      <c r="D71" s="85"/>
    </row>
    <row r="72" spans="3:4" ht="21" customHeight="1">
      <c r="C72" s="89"/>
      <c r="D72" s="85"/>
    </row>
    <row r="73" spans="3:4" ht="18.75" customHeight="1">
      <c r="C73" s="89"/>
      <c r="D73" s="85"/>
    </row>
    <row r="74" spans="3:4" ht="18.75" customHeight="1">
      <c r="C74" s="89"/>
      <c r="D74" s="85"/>
    </row>
    <row r="75" spans="3:4" ht="26.25" customHeight="1">
      <c r="C75" s="89"/>
      <c r="D75" s="90"/>
    </row>
    <row r="76" spans="3:12" ht="13.5" customHeight="1">
      <c r="C76" s="63"/>
      <c r="D76" s="85"/>
      <c r="G76" s="87"/>
      <c r="H76" s="87"/>
      <c r="I76" s="87"/>
      <c r="J76" s="87"/>
      <c r="K76" s="87"/>
      <c r="L76" s="87"/>
    </row>
    <row r="77" spans="3:4" ht="49.5" customHeight="1">
      <c r="C77" s="89"/>
      <c r="D77" s="85"/>
    </row>
    <row r="78" ht="15">
      <c r="C78" s="89"/>
    </row>
    <row r="79" ht="15">
      <c r="C79" s="63"/>
    </row>
    <row r="80" ht="15">
      <c r="C80" s="91"/>
    </row>
    <row r="81" ht="15">
      <c r="C81" s="92"/>
    </row>
    <row r="82" ht="15">
      <c r="C82" s="93"/>
    </row>
    <row r="83" ht="15">
      <c r="C83" s="92"/>
    </row>
    <row r="88" ht="15">
      <c r="C88" s="123"/>
    </row>
    <row r="89" ht="15">
      <c r="C89" s="125"/>
    </row>
    <row r="90" ht="15">
      <c r="C90" s="94"/>
    </row>
    <row r="91" ht="15">
      <c r="C91" s="88"/>
    </row>
    <row r="92" ht="15">
      <c r="C92" s="88"/>
    </row>
    <row r="93" ht="15">
      <c r="C93" s="88"/>
    </row>
    <row r="94" ht="15">
      <c r="C94" s="88"/>
    </row>
    <row r="95" ht="15">
      <c r="C95" s="88"/>
    </row>
    <row r="96" ht="15">
      <c r="C96" s="88"/>
    </row>
    <row r="97" ht="15">
      <c r="C97" s="88"/>
    </row>
    <row r="98" ht="15">
      <c r="C98" s="94"/>
    </row>
    <row r="99" ht="15">
      <c r="C99" s="88"/>
    </row>
    <row r="100" ht="15">
      <c r="C100" s="88"/>
    </row>
    <row r="101" ht="15">
      <c r="C101" s="88"/>
    </row>
    <row r="102" ht="15">
      <c r="C102" s="88"/>
    </row>
    <row r="103" ht="15">
      <c r="C103" s="88"/>
    </row>
    <row r="104" ht="15">
      <c r="C104" s="94"/>
    </row>
    <row r="105" ht="15">
      <c r="C105" s="94"/>
    </row>
    <row r="106" ht="15">
      <c r="C106" s="88"/>
    </row>
    <row r="107" ht="15">
      <c r="C107" s="88"/>
    </row>
    <row r="108" ht="15">
      <c r="C108" s="94"/>
    </row>
    <row r="110" ht="15">
      <c r="C110" s="95"/>
    </row>
  </sheetData>
  <sheetProtection/>
  <mergeCells count="6">
    <mergeCell ref="C3:G3"/>
    <mergeCell ref="C59:C60"/>
    <mergeCell ref="C88:C89"/>
    <mergeCell ref="A6:B6"/>
    <mergeCell ref="A14:B14"/>
    <mergeCell ref="A46:B46"/>
  </mergeCells>
  <printOptions horizontalCentered="1"/>
  <pageMargins left="0.3937007874015748" right="0" top="0.1968503937007874" bottom="0.1968503937007874" header="0.31496062992125984" footer="0.31496062992125984"/>
  <pageSetup fitToHeight="2" fitToWidth="2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MIC</cp:lastModifiedBy>
  <cp:lastPrinted>2014-06-20T08:34:53Z</cp:lastPrinted>
  <dcterms:created xsi:type="dcterms:W3CDTF">2008-12-18T08:04:44Z</dcterms:created>
  <dcterms:modified xsi:type="dcterms:W3CDTF">2014-06-20T08:35:15Z</dcterms:modified>
  <cp:category/>
  <cp:version/>
  <cp:contentType/>
  <cp:contentStatus/>
</cp:coreProperties>
</file>